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K44" i="24"/>
  <c r="D44" i="24"/>
  <c r="C44" i="24"/>
  <c r="M44" i="24" s="1"/>
  <c r="B44" i="24"/>
  <c r="J44" i="24" s="1"/>
  <c r="M43" i="24"/>
  <c r="K43" i="24"/>
  <c r="H43" i="24"/>
  <c r="G43" i="24"/>
  <c r="F43" i="24"/>
  <c r="E43" i="24"/>
  <c r="D43" i="24"/>
  <c r="C43" i="24"/>
  <c r="I43" i="24" s="1"/>
  <c r="B43" i="24"/>
  <c r="J43" i="24" s="1"/>
  <c r="K42" i="24"/>
  <c r="D42" i="24"/>
  <c r="C42" i="24"/>
  <c r="B42" i="24"/>
  <c r="J42" i="24" s="1"/>
  <c r="M41" i="24"/>
  <c r="K41" i="24"/>
  <c r="H41" i="24"/>
  <c r="G41" i="24"/>
  <c r="F41" i="24"/>
  <c r="E41" i="24"/>
  <c r="D41" i="24"/>
  <c r="C41" i="24"/>
  <c r="I41" i="24" s="1"/>
  <c r="B41" i="24"/>
  <c r="J41" i="24" s="1"/>
  <c r="K40" i="24"/>
  <c r="I40" i="24"/>
  <c r="D40" i="24"/>
  <c r="C40" i="24"/>
  <c r="B40" i="24"/>
  <c r="J40" i="24" s="1"/>
  <c r="M36" i="24"/>
  <c r="L36" i="24"/>
  <c r="K36" i="24"/>
  <c r="J36" i="24"/>
  <c r="I36" i="24"/>
  <c r="H36" i="24"/>
  <c r="G36" i="24"/>
  <c r="F36" i="24"/>
  <c r="E36" i="24"/>
  <c r="D36" i="24"/>
  <c r="L57" i="15"/>
  <c r="K57" i="15"/>
  <c r="C38" i="24"/>
  <c r="C37" i="24"/>
  <c r="C35" i="24"/>
  <c r="C34" i="24"/>
  <c r="C33" i="24"/>
  <c r="C32" i="24"/>
  <c r="C31" i="24"/>
  <c r="C30" i="24"/>
  <c r="C29" i="24"/>
  <c r="C28" i="24"/>
  <c r="C27" i="24"/>
  <c r="C26" i="24"/>
  <c r="C25" i="24"/>
  <c r="C24" i="24"/>
  <c r="C23" i="24"/>
  <c r="C22" i="24"/>
  <c r="C21" i="24"/>
  <c r="C20" i="24"/>
  <c r="C19" i="24"/>
  <c r="C18" i="24"/>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7" i="24"/>
  <c r="J7" i="24"/>
  <c r="H7" i="24"/>
  <c r="K7" i="24"/>
  <c r="F7" i="24"/>
  <c r="K18" i="24"/>
  <c r="H18" i="24"/>
  <c r="F18" i="24"/>
  <c r="D18" i="24"/>
  <c r="J18" i="24"/>
  <c r="D21" i="24"/>
  <c r="J21" i="24"/>
  <c r="H21" i="24"/>
  <c r="K21" i="24"/>
  <c r="F21" i="24"/>
  <c r="K34" i="24"/>
  <c r="J34" i="24"/>
  <c r="H34" i="24"/>
  <c r="F34" i="24"/>
  <c r="D34" i="24"/>
  <c r="D38" i="24"/>
  <c r="J38" i="24"/>
  <c r="H38" i="24"/>
  <c r="F38" i="24"/>
  <c r="K38" i="24"/>
  <c r="M16" i="24"/>
  <c r="E16" i="24"/>
  <c r="L16" i="24"/>
  <c r="I16" i="24"/>
  <c r="G16" i="24"/>
  <c r="G19" i="24"/>
  <c r="L19" i="24"/>
  <c r="I19" i="24"/>
  <c r="M19" i="24"/>
  <c r="E19" i="24"/>
  <c r="M32" i="24"/>
  <c r="E32" i="24"/>
  <c r="L32" i="24"/>
  <c r="I32" i="24"/>
  <c r="G32" i="24"/>
  <c r="G35" i="24"/>
  <c r="L35" i="24"/>
  <c r="I35" i="24"/>
  <c r="E35" i="24"/>
  <c r="M35" i="24"/>
  <c r="D15" i="24"/>
  <c r="J15" i="24"/>
  <c r="H15" i="24"/>
  <c r="F15" i="24"/>
  <c r="K15" i="24"/>
  <c r="K28" i="24"/>
  <c r="J28" i="24"/>
  <c r="H28" i="24"/>
  <c r="F28" i="24"/>
  <c r="D28" i="24"/>
  <c r="F31" i="24"/>
  <c r="D31" i="24"/>
  <c r="J31" i="24"/>
  <c r="H31" i="24"/>
  <c r="K31" i="24"/>
  <c r="M26" i="24"/>
  <c r="E26" i="24"/>
  <c r="L26" i="24"/>
  <c r="I26" i="24"/>
  <c r="G26" i="24"/>
  <c r="G29" i="24"/>
  <c r="L29" i="24"/>
  <c r="I29" i="24"/>
  <c r="M29" i="24"/>
  <c r="E29" i="24"/>
  <c r="K22" i="24"/>
  <c r="H22" i="24"/>
  <c r="F22" i="24"/>
  <c r="D22" i="24"/>
  <c r="J22" i="24"/>
  <c r="F25" i="24"/>
  <c r="D25" i="24"/>
  <c r="J25" i="24"/>
  <c r="H25" i="24"/>
  <c r="K25" i="24"/>
  <c r="B45" i="24"/>
  <c r="B39" i="24"/>
  <c r="M20" i="24"/>
  <c r="E20" i="24"/>
  <c r="L20" i="24"/>
  <c r="I20" i="24"/>
  <c r="G20" i="24"/>
  <c r="G23" i="24"/>
  <c r="L23" i="24"/>
  <c r="I23" i="24"/>
  <c r="M23" i="24"/>
  <c r="E23" i="24"/>
  <c r="I37" i="24"/>
  <c r="L37" i="24"/>
  <c r="M37" i="24"/>
  <c r="G37" i="24"/>
  <c r="E37" i="24"/>
  <c r="K16" i="24"/>
  <c r="H16" i="24"/>
  <c r="F16" i="24"/>
  <c r="D16" i="24"/>
  <c r="J16" i="24"/>
  <c r="D19" i="24"/>
  <c r="J19" i="24"/>
  <c r="H19" i="24"/>
  <c r="K19" i="24"/>
  <c r="F19" i="24"/>
  <c r="K32" i="24"/>
  <c r="J32" i="24"/>
  <c r="H32" i="24"/>
  <c r="F32" i="24"/>
  <c r="D32" i="24"/>
  <c r="F35" i="24"/>
  <c r="D35" i="24"/>
  <c r="J35" i="24"/>
  <c r="H35" i="24"/>
  <c r="K35" i="24"/>
  <c r="M8" i="24"/>
  <c r="E8" i="24"/>
  <c r="L8" i="24"/>
  <c r="I8" i="24"/>
  <c r="G8" i="24"/>
  <c r="C14" i="24"/>
  <c r="C6" i="24"/>
  <c r="G17" i="24"/>
  <c r="L17" i="24"/>
  <c r="I17" i="24"/>
  <c r="E17" i="24"/>
  <c r="M17" i="24"/>
  <c r="M30" i="24"/>
  <c r="E30" i="24"/>
  <c r="L30" i="24"/>
  <c r="G30" i="24"/>
  <c r="I30" i="24"/>
  <c r="G33" i="24"/>
  <c r="L33" i="24"/>
  <c r="I33" i="24"/>
  <c r="M33" i="24"/>
  <c r="E33" i="24"/>
  <c r="K26" i="24"/>
  <c r="J26" i="24"/>
  <c r="H26" i="24"/>
  <c r="F26" i="24"/>
  <c r="D26" i="24"/>
  <c r="F29" i="24"/>
  <c r="D29" i="24"/>
  <c r="J29" i="24"/>
  <c r="H29" i="24"/>
  <c r="K29" i="24"/>
  <c r="G7" i="24"/>
  <c r="L7" i="24"/>
  <c r="I7" i="24"/>
  <c r="M7" i="24"/>
  <c r="E7" i="24"/>
  <c r="G9" i="24"/>
  <c r="L9" i="24"/>
  <c r="I9" i="24"/>
  <c r="E9" i="24"/>
  <c r="M9" i="24"/>
  <c r="M24" i="24"/>
  <c r="E24" i="24"/>
  <c r="L24" i="24"/>
  <c r="I24" i="24"/>
  <c r="G24" i="24"/>
  <c r="G27" i="24"/>
  <c r="L27" i="24"/>
  <c r="I27" i="24"/>
  <c r="E27" i="24"/>
  <c r="M27" i="24"/>
  <c r="K20" i="24"/>
  <c r="H20" i="24"/>
  <c r="F20" i="24"/>
  <c r="D20" i="24"/>
  <c r="J20" i="24"/>
  <c r="F23" i="24"/>
  <c r="D23" i="24"/>
  <c r="J23" i="24"/>
  <c r="H23" i="24"/>
  <c r="K23" i="24"/>
  <c r="H37" i="24"/>
  <c r="F37" i="24"/>
  <c r="D37" i="24"/>
  <c r="K37" i="24"/>
  <c r="J37" i="24"/>
  <c r="M18" i="24"/>
  <c r="E18" i="24"/>
  <c r="L18" i="24"/>
  <c r="I18" i="24"/>
  <c r="G18" i="24"/>
  <c r="G21" i="24"/>
  <c r="L21" i="24"/>
  <c r="I21" i="24"/>
  <c r="M21" i="24"/>
  <c r="E21" i="24"/>
  <c r="M34" i="24"/>
  <c r="E34" i="24"/>
  <c r="L34" i="24"/>
  <c r="I34" i="24"/>
  <c r="G34" i="24"/>
  <c r="M38" i="24"/>
  <c r="E38" i="24"/>
  <c r="L38" i="24"/>
  <c r="G38" i="24"/>
  <c r="I38" i="24"/>
  <c r="D9" i="24"/>
  <c r="J9" i="24"/>
  <c r="H9" i="24"/>
  <c r="K9" i="24"/>
  <c r="F9" i="24"/>
  <c r="B6" i="24"/>
  <c r="B14" i="24"/>
  <c r="D17" i="24"/>
  <c r="J17" i="24"/>
  <c r="H17" i="24"/>
  <c r="K17" i="24"/>
  <c r="F17" i="24"/>
  <c r="K30" i="24"/>
  <c r="J30" i="24"/>
  <c r="H30" i="24"/>
  <c r="F30" i="24"/>
  <c r="D30" i="24"/>
  <c r="F33" i="24"/>
  <c r="D33" i="24"/>
  <c r="J33" i="24"/>
  <c r="H33" i="24"/>
  <c r="K33" i="24"/>
  <c r="G15" i="24"/>
  <c r="L15" i="24"/>
  <c r="I15" i="24"/>
  <c r="E15" i="24"/>
  <c r="M15" i="24"/>
  <c r="M28" i="24"/>
  <c r="E28" i="24"/>
  <c r="L28" i="24"/>
  <c r="I28" i="24"/>
  <c r="G28" i="24"/>
  <c r="G31" i="24"/>
  <c r="L31" i="24"/>
  <c r="I31" i="24"/>
  <c r="M31" i="24"/>
  <c r="E31" i="24"/>
  <c r="K24" i="24"/>
  <c r="J24" i="24"/>
  <c r="H24" i="24"/>
  <c r="F24" i="24"/>
  <c r="D24" i="24"/>
  <c r="F27" i="24"/>
  <c r="D27" i="24"/>
  <c r="J27" i="24"/>
  <c r="H27" i="24"/>
  <c r="K27" i="24"/>
  <c r="M22" i="24"/>
  <c r="E22" i="24"/>
  <c r="L22" i="24"/>
  <c r="I22" i="24"/>
  <c r="G22" i="24"/>
  <c r="G25" i="24"/>
  <c r="L25" i="24"/>
  <c r="I25" i="24"/>
  <c r="M25" i="24"/>
  <c r="E25" i="24"/>
  <c r="C45" i="24"/>
  <c r="C39" i="24"/>
  <c r="M42" i="24"/>
  <c r="E42" i="24"/>
  <c r="L42" i="24"/>
  <c r="G4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M40" i="24"/>
  <c r="E40" i="24"/>
  <c r="L40" i="24"/>
  <c r="G40" i="24"/>
  <c r="I42"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I75" i="24"/>
  <c r="F40" i="24"/>
  <c r="F42" i="24"/>
  <c r="F44" i="24"/>
  <c r="G44" i="24"/>
  <c r="H40" i="24"/>
  <c r="L41" i="24"/>
  <c r="H42" i="24"/>
  <c r="L43" i="24"/>
  <c r="H44" i="24"/>
  <c r="I44" i="24"/>
  <c r="L44" i="24"/>
  <c r="E44" i="24"/>
  <c r="M6" i="24" l="1"/>
  <c r="E6" i="24"/>
  <c r="L6" i="24"/>
  <c r="I6" i="24"/>
  <c r="G6" i="24"/>
  <c r="I77" i="24"/>
  <c r="K14" i="24"/>
  <c r="H14" i="24"/>
  <c r="F14" i="24"/>
  <c r="D14" i="24"/>
  <c r="J14" i="24"/>
  <c r="M14" i="24"/>
  <c r="E14" i="24"/>
  <c r="L14" i="24"/>
  <c r="I14" i="24"/>
  <c r="G14" i="24"/>
  <c r="K6" i="24"/>
  <c r="H6" i="24"/>
  <c r="F6" i="24"/>
  <c r="D6" i="24"/>
  <c r="J6" i="24"/>
  <c r="H39" i="24"/>
  <c r="F39" i="24"/>
  <c r="D39" i="24"/>
  <c r="K39" i="24"/>
  <c r="J39" i="24"/>
  <c r="J77" i="24"/>
  <c r="K77" i="24"/>
  <c r="I39" i="24"/>
  <c r="L39" i="24"/>
  <c r="M39" i="24"/>
  <c r="G39" i="24"/>
  <c r="E39" i="24"/>
  <c r="H45" i="24"/>
  <c r="F45" i="24"/>
  <c r="D45" i="24"/>
  <c r="K45" i="24"/>
  <c r="J45" i="24"/>
  <c r="I45" i="24"/>
  <c r="G45" i="24"/>
  <c r="M45" i="24"/>
  <c r="E45" i="24"/>
  <c r="L45" i="24"/>
  <c r="K79" i="24" l="1"/>
  <c r="K78" i="24"/>
  <c r="J79" i="24"/>
  <c r="J78" i="24"/>
  <c r="I78" i="24"/>
  <c r="I79" i="24"/>
  <c r="I83" i="24" l="1"/>
  <c r="I82" i="24"/>
  <c r="I81" i="24"/>
</calcChain>
</file>

<file path=xl/sharedStrings.xml><?xml version="1.0" encoding="utf-8"?>
<sst xmlns="http://schemas.openxmlformats.org/spreadsheetml/2006/main" count="1642" uniqueCount="523">
  <si>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</si>
  <si>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</si>
  <si>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</si>
  <si>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</si>
  <si>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</si>
  <si>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</si>
  <si>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</si>
  <si>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</si>
  <si>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</si>
  <si>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</si>
  <si>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</si>
  <si>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</si>
  <si>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</si>
  <si>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München (843)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</si>
  <si>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</si>
  <si>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</si>
  <si>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</si>
  <si>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</si>
  <si>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</si>
  <si>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</si>
  <si>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</si>
  <si>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</si>
  <si>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</si>
  <si>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</si>
  <si>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</si>
  <si>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</si>
  <si>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</si>
  <si>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</si>
  <si>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</si>
  <si>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</si>
  <si>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</si>
  <si>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</si>
  <si>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</si>
  <si>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</si>
  <si>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</si>
  <si>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</si>
  <si>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</si>
  <si>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</si>
  <si>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</si>
  <si>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</si>
  <si>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</si>
  <si>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</si>
  <si>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</si>
  <si>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</si>
  <si>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</si>
  <si>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</si>
  <si>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</si>
  <si>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</si>
  <si>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</si>
  <si>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</si>
  <si>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</si>
  <si>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</si>
  <si>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</si>
  <si>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</si>
  <si>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</si>
  <si>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</si>
  <si>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</si>
  <si>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</si>
  <si>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</si>
  <si>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</si>
  <si>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</si>
  <si>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</si>
  <si>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</si>
  <si>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</si>
  <si>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</si>
  <si>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</si>
  <si>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</si>
  <si>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</si>
  <si>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</si>
  <si>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</si>
  <si>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</si>
  <si>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</si>
  <si>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</si>
  <si>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</si>
  <si>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</si>
  <si>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</si>
  <si>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</si>
  <si>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</si>
  <si>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</si>
  <si>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</si>
  <si>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</si>
  <si>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</si>
  <si>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</si>
  <si>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</si>
  <si>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</si>
  <si>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</si>
  <si>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</si>
  <si>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</si>
  <si>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</si>
  <si>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</si>
  <si>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</si>
  <si>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</si>
  <si>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München (843);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</si>
  <si>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</si>
  <si>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</si>
  <si>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</si>
  <si>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</si>
  <si>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</si>
  <si>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</si>
  <si>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</si>
  <si>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</si>
  <si>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</si>
  <si>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</si>
  <si>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</si>
  <si>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</si>
  <si>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</si>
  <si>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</si>
  <si>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</si>
  <si>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</si>
  <si>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</si>
  <si>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</si>
  <si>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</si>
  <si>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</si>
  <si>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</si>
  <si>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</si>
  <si>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</si>
  <si>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</si>
  <si>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</si>
  <si>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</si>
  <si>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</si>
  <si>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</si>
  <si>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</si>
  <si>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</si>
  <si>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</si>
  <si>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</si>
  <si>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</si>
  <si>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</si>
  <si>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</si>
  <si>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</si>
  <si>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</si>
  <si>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</si>
  <si>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</si>
  <si>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</si>
  <si>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</si>
  <si>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</si>
  <si>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</si>
  <si>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</si>
  <si>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</si>
  <si>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</si>
  <si>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</si>
  <si>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</si>
  <si>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</si>
  <si>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</si>
  <si>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</si>
  <si>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</si>
  <si>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</si>
  <si>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</si>
  <si>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</si>
  <si>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</si>
  <si>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</si>
  <si>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</si>
  <si>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</si>
  <si>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</si>
  <si>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</si>
  <si>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</si>
  <si>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</si>
  <si>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</si>
  <si>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</si>
  <si>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</si>
  <si>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</si>
  <si>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</si>
  <si>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</si>
  <si>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</si>
  <si>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</si>
  <si>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</si>
  <si>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</si>
  <si>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</si>
  <si>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</si>
  <si>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</si>
  <si>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</si>
  <si>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</si>
  <si>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</si>
  <si>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</si>
  <si>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</si>
  <si>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</si>
  <si>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</si>
  <si>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</si>
  <si>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</si>
  <si>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</si>
  <si>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</si>
  <si>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</si>
  <si>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</si>
  <si>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</si>
  <si>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München (843)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</si>
  <si>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</si>
  <si>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</si>
  <si>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</si>
  <si>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</si>
  <si>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</si>
  <si>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</si>
  <si>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</si>
  <si>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</si>
  <si>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</si>
  <si>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</si>
  <si>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</si>
  <si>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</si>
  <si>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</si>
  <si>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</si>
  <si>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</si>
  <si>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</si>
  <si>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</si>
  <si>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</si>
  <si>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</si>
  <si>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</si>
  <si>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</si>
  <si>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</si>
  <si>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</si>
  <si>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</si>
  <si>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</si>
  <si>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</si>
  <si>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</si>
  <si>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</si>
  <si>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</si>
  <si>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</si>
  <si>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</si>
  <si>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</si>
  <si>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</si>
  <si>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</si>
  <si>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</si>
  <si>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</si>
  <si>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</si>
  <si>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</si>
  <si>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</si>
  <si>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</si>
  <si>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</si>
  <si>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</si>
  <si>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</si>
  <si>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</si>
  <si>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</si>
  <si>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</si>
  <si>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</si>
  <si>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</si>
  <si>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</si>
  <si>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</si>
  <si>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</si>
  <si>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</si>
  <si>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</si>
  <si>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</si>
  <si>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</si>
  <si>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</si>
  <si>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</si>
  <si>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</si>
  <si>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</si>
  <si>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</si>
  <si>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</si>
  <si>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</si>
  <si>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</si>
  <si>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</si>
  <si>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</si>
  <si>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</si>
  <si>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</si>
  <si>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</si>
  <si>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</si>
  <si>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</si>
  <si>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</si>
  <si>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</si>
  <si>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</si>
  <si>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</si>
  <si>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</si>
  <si>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</si>
  <si>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</si>
  <si>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</si>
  <si>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</si>
  <si>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</si>
  <si>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</si>
  <si>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</si>
  <si>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</si>
  <si>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</si>
  <si>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</si>
  <si>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</si>
  <si>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</si>
  <si>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</si>
  <si>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</si>
  <si>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</si>
  <si>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</si>
  <si>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</si>
  <si>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</si>
  <si>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</si>
  <si>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</si>
  <si>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</si>
  <si>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</si>
  <si>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</si>
  <si>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</si>
  <si>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</si>
  <si>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</si>
  <si>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</si>
  <si>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</si>
  <si>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</si>
  <si>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</si>
  <si>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</si>
  <si>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</si>
  <si>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</si>
  <si>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</si>
  <si>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</si>
  <si>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</si>
  <si>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</si>
  <si>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</si>
  <si>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</si>
  <si>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</si>
  <si>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</si>
  <si>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</si>
  <si>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</si>
  <si>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</si>
  <si>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</si>
  <si>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</si>
  <si>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</si>
  <si>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</si>
  <si>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</si>
  <si>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</si>
  <si>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</si>
  <si>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</si>
  <si>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</si>
  <si>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</si>
  <si>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</si>
  <si>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</si>
  <si>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</si>
  <si>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</si>
  <si>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</si>
  <si>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</si>
  <si>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</si>
  <si>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</si>
  <si>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</si>
  <si>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</si>
  <si>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</si>
  <si>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</si>
  <si>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</si>
  <si>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</si>
  <si>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München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</si>
  <si>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</si>
  <si>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</si>
  <si>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</si>
  <si>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</si>
  <si>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</si>
  <si>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</si>
  <si>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</si>
  <si>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</si>
  <si>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</si>
  <si>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</si>
  <si>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</si>
  <si>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</si>
  <si>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</si>
  <si>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</si>
  <si>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</si>
  <si>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</si>
  <si>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</si>
  <si>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</si>
  <si>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</si>
  <si>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</si>
  <si>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</si>
  <si>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</si>
  <si>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</si>
  <si>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</si>
  <si>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</si>
  <si>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</si>
  <si>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</si>
  <si>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</si>
  <si>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</si>
  <si>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</si>
  <si>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</si>
  <si>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</si>
  <si>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</si>
  <si>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</si>
  <si>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</si>
  <si>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</si>
  <si>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</si>
  <si>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</si>
  <si>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</si>
  <si>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</si>
  <si>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</si>
  <si>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</si>
  <si>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</si>
  <si>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</si>
  <si>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</si>
  <si>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</si>
  <si>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München (843);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</si>
  <si>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</si>
  <si>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</si>
  <si>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</si>
  <si>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</si>
  <si>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</si>
  <si>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</si>
  <si>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</si>
  <si>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</si>
  <si>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</si>
  <si>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</si>
  <si>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</si>
  <si>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</si>
  <si>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</si>
  <si>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</si>
  <si>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</si>
  <si>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</si>
  <si>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</si>
  <si>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</si>
  <si>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</si>
  <si>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</si>
  <si>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</si>
  <si>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</si>
  <si>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</si>
  <si>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</si>
  <si>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</si>
  <si>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</si>
  <si>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</si>
  <si>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</si>
  <si>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</si>
  <si>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</si>
  <si>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</si>
  <si>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</si>
  <si>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</si>
  <si>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</si>
  <si>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</si>
  <si>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</si>
  <si>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</si>
  <si>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</si>
  <si>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</si>
  <si>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</si>
  <si>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</si>
  <si>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</si>
  <si>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</si>
  <si>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</si>
  <si>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</si>
  <si>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</si>
  <si>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</si>
  <si>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</si>
  <si>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</si>
  <si>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</si>
  <si>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</si>
  <si>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</si>
  <si>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</si>
  <si>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</si>
  <si>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</si>
  <si>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</si>
  <si>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</si>
  <si>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</si>
  <si>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</si>
  <si>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</si>
  <si>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</si>
  <si>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</si>
  <si>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</si>
  <si>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</si>
  <si>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</si>
  <si>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</si>
  <si>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</si>
  <si>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</si>
  <si>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</si>
  <si>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</si>
  <si>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</si>
  <si>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</si>
  <si>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</si>
  <si>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</si>
  <si>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</si>
  <si>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</si>
  <si>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</si>
  <si>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</si>
  <si>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</si>
  <si>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</si>
  <si>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</si>
  <si>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</si>
  <si>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</si>
  <si>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</si>
  <si>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</si>
  <si>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</si>
  <si>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</si>
  <si>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</si>
  <si>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</si>
  <si>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</si>
  <si>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</si>
  <si>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</si>
  <si>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</si>
  <si>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</si>
  <si>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</si>
  <si>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</si>
  <si>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</si>
  <si>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</si>
  <si>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</si>
  <si>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</si>
  <si>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</si>
  <si>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</si>
  <si>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</si>
  <si>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</si>
  <si>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</si>
  <si>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</si>
  <si>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</si>
  <si>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</si>
  <si>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</si>
  <si>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</si>
  <si>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</si>
  <si>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</si>
  <si>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</si>
  <si>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</si>
  <si>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</si>
  <si>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</si>
  <si>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</si>
  <si>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</si>
  <si>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</si>
  <si>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</si>
  <si>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</si>
  <si>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</si>
  <si>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</si>
  <si>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</si>
  <si>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</si>
  <si>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</si>
  <si>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</si>
  <si>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</si>
  <si>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</si>
  <si>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</si>
  <si>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</si>
  <si>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</si>
  <si>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</si>
  <si>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</si>
  <si>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</si>
  <si>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</si>
  <si>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</si>
  <si>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</si>
  <si>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</si>
  <si>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</si>
  <si>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</si>
  <si>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</si>
  <si>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</si>
  <si>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</si>
  <si>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</si>
  <si>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</si>
  <si>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Aufgrund von betrieblichen Umstrukturierungen in der Automobilindustrie erfolgten zum November 2019 bundesweit vermehrte An- und Abmeldungen von Beschäftigungsverhältnissen, die sich in der erhöhten Anzahl von begonnenen und beendeten Beschäftigungsverhältnissen zeigen. Für den Gesamtbestand der Beschäftigten gibt es jedoch kaum Auswirkungen.</t>
  </si>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</sst>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5">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11" fillId="0" borderId="0" xfId="4" applyFont="1" applyBorder="1" applyAlignment="1">
      <alignment horizontal="left"/>
    </xf>
    <xf numFmtId="0" fontId="2" fillId="0" borderId="0" xfId="0" applyFont="1" applyBorder="1" applyAlignment="1">
      <alignment wrapText="1"/>
    </xf>
    <xf numFmtId="0" fontId="0" fillId="0" borderId="0" xfId="0" applyAlignment="1">
      <alignment wrapText="1"/>
    </xf>
    <xf numFmtId="0" fontId="3" fillId="0" borderId="0" xfId="3" applyFont="1" applyFill="1" applyBorder="1" applyAlignment="1">
      <alignment horizontal="left" vertical="top" wrapText="1"/>
    </xf>
    <xf numFmtId="0" fontId="5" fillId="0" borderId="0" xfId="5" applyFont="1" applyFill="1" applyBorder="1" applyAlignment="1">
      <alignment horizontal="left"/>
    </xf>
    <xf numFmtId="0" fontId="3" fillId="0" borderId="0" xfId="3" applyFont="1" applyFill="1" applyBorder="1" applyAlignment="1">
      <alignment horizontal="left" wrapText="1"/>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9" fillId="0" borderId="0" xfId="4"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3" fillId="0" borderId="0" xfId="4" applyFont="1" applyBorder="1" applyAlignment="1">
      <alignment horizontal="left"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164" fontId="16" fillId="0" borderId="6" xfId="4" applyNumberFormat="1" applyFont="1" applyBorder="1" applyAlignment="1">
      <alignment horizontal="center" vertical="top"/>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49" fontId="16" fillId="0" borderId="0" xfId="9" applyNumberFormat="1" applyFont="1" applyFill="1" applyBorder="1" applyAlignment="1"/>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4" applyFont="1" applyAlignment="1">
      <alignment wrapText="1"/>
    </xf>
    <xf numFmtId="0" fontId="34" fillId="0" borderId="0" xfId="6" applyFont="1" applyAlignment="1" applyProtection="1">
      <alignment horizontal="left" wrapText="1"/>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164" fontId="26" fillId="0" borderId="6" xfId="12" applyNumberFormat="1" applyFont="1" applyFill="1" applyBorder="1" applyAlignment="1">
      <alignment horizontal="left" wrapText="1"/>
    </xf>
    <xf numFmtId="0" fontId="2" fillId="0" borderId="6" xfId="0" applyFont="1" applyBorder="1" applyAlignment="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0" borderId="9" xfId="4" applyFont="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3" fillId="0" borderId="0" xfId="4" applyNumberFormat="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3" fillId="0" borderId="0" xfId="4" applyFont="1" applyAlignment="1">
      <alignment horizontal="left" wrapText="1"/>
    </xf>
    <xf numFmtId="0" fontId="3" fillId="0" borderId="0" xfId="4" applyAlignment="1">
      <alignment horizontal="left" wrapText="1"/>
    </xf>
    <xf numFmtId="0" fontId="15" fillId="0" borderId="0" xfId="21" applyAlignment="1" applyProtection="1">
      <alignment horizontal="left" wrapText="1" indent="2"/>
    </xf>
    <xf numFmtId="0" fontId="15" fillId="0" borderId="0" xfId="21" applyFill="1" applyAlignment="1" applyProtection="1">
      <alignment horizontal="left"/>
    </xf>
    <xf numFmtId="0" fontId="15" fillId="0" borderId="0" xfId="21" applyFill="1" applyAlignment="1" applyProtection="1"/>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{78E71CA7-D381-4ECB-AE27-E1EFB7D8B001}</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C757-466D-B232-DACCA4E36F77}"/>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{A61E8939-92C0-46C6-9D56-7E70239053F1}</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C757-466D-B232-DACCA4E36F77}"/>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{17C84F7C-EFED-4102-8A77-4DA631E1D220}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C757-466D-B232-DACCA4E36F77}"/>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{9F427433-AFDF-4E28-8F17-E45E15CDFD4C}</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C757-466D-B232-DACCA4E36F77}"/>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1.7772368158983778</c:v>
                </c:pt>
                <c:pt idx="1">
                  <c:v>1.0013227114154917</c:v>
                </c:pt>
                <c:pt idx="2">
                  <c:v>1.1186464311118853</c:v>
                </c:pt>
                <c:pt idx="3">
                  <c:v>1.0875687030768</c:v>
                </c:pt>
              </c:numCache>
            </c:numRef>
          </c:val>
          <c:extLst>
            <c:ext xmlns:c16="http://schemas.microsoft.com/office/drawing/2014/chart" uri="{C3380CC4-5D6E-409C-BE32-E72D297353CC}">
              <c16:uniqueId val="{00000004-C757-466D-B232-DACCA4E36F77}"/>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{13C627F5-9170-4987-9D89-4CFF7D05229E}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C757-466D-B232-DACCA4E36F77}"/>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{B307B5BA-D501-43DA-ADBA-CA9C9212FDCE}</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C757-466D-B232-DACCA4E36F77}"/>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{92E0DA79-ABB7-42B1-92F2-EAF656EACAD9}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C757-466D-B232-DACCA4E36F77}"/>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{7A7819CA-D780-4B2C-A480-B6F0C3AB26E3}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C757-466D-B232-DACCA4E36F77}"/>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C757-466D-B232-DACCA4E36F77}"/>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C757-466D-B232-DACCA4E36F77}"/>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{1CB6621F-8443-49A6-95E3-026E4671C017}</c15:txfldGUID>
                      <c15:f>Daten_Diagramme!$E$6</c15:f>
                      <c15:dlblFieldTableCache>
                        <c:ptCount val="1"/>
                        <c:pt idx="0">
                          <c:v>-1.9</c:v>
                        </c:pt>
                      </c15:dlblFieldTableCache>
                    </c15:dlblFTEntry>
                  </c15:dlblFieldTable>
                  <c15:showDataLabelsRange val="0"/>
                </c:ext>
                <c:ext xmlns:c16="http://schemas.microsoft.com/office/drawing/2014/chart" uri="{C3380CC4-5D6E-409C-BE32-E72D297353CC}">
                  <c16:uniqueId val="{00000000-D8D6-4C12-A273-97A763D4F48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{14675EC2-F0EF-41F3-95ED-CADA7E3BF2F2}</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D8D6-4C12-A273-97A763D4F48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{DD82F63E-5BD1-4885-9891-61801557999A}</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D8D6-4C12-A273-97A763D4F48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{18056ABF-F786-4CE8-BF6B-7AFB3EBD1C89}</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D8D6-4C12-A273-97A763D4F4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-1.8918672039136479</c:v>
                </c:pt>
                <c:pt idx="1">
                  <c:v>-1.8915068707011207</c:v>
                </c:pt>
                <c:pt idx="2">
                  <c:v>-2.7637010795899166</c:v>
                </c:pt>
                <c:pt idx="3">
                  <c:v>-2.8655893304673015</c:v>
                </c:pt>
              </c:numCache>
            </c:numRef>
          </c:val>
          <c:extLst>
            <c:ext xmlns:c16="http://schemas.microsoft.com/office/drawing/2014/chart" uri="{C3380CC4-5D6E-409C-BE32-E72D297353CC}">
              <c16:uniqueId val="{00000004-D8D6-4C12-A273-97A763D4F48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{40412F87-3D09-431A-9A15-2C549F412880}</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D8D6-4C12-A273-97A763D4F48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{5019ACE3-D528-4B47-A067-27ADA382D68D}</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D8D6-4C12-A273-97A763D4F48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{A62CD460-D53A-4225-B5B3-2D3A35ED92A4}</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D8D6-4C12-A273-97A763D4F48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{A1344A33-80E7-44E6-A15C-E416EEBD01B0}</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D8D6-4C12-A273-97A763D4F48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D8D6-4C12-A273-97A763D4F48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8D6-4C12-A273-97A763D4F48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{D09EFC7E-AD06-4E43-8F12-9B2731DDD89F}</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5EAC-443E-A026-BEE26CD12F6F}"/>
                </c:ext>
              </c:extLst>
            </c:dLbl>
            <c:dLbl>
              <c:idx val="1"/>
              <c:tx>
                <c:strRef>
                  <c:f>Daten_Diagramme!$D$15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{71F1FC64-ED11-4910-9C7B-1F8EF29DBC7F}</c15:txfldGUID>
                      <c15:f>Daten_Diagramme!$D$15</c15:f>
                      <c15:dlblFieldTableCache>
                        <c:ptCount val="1"/>
                        <c:pt idx="0">
                          <c:v>-2.4</c:v>
                        </c:pt>
                      </c15:dlblFieldTableCache>
                    </c15:dlblFTEntry>
                  </c15:dlblFieldTable>
                  <c15:showDataLabelsRange val="0"/>
                </c:ext>
                <c:ext xmlns:c16="http://schemas.microsoft.com/office/drawing/2014/chart" uri="{C3380CC4-5D6E-409C-BE32-E72D297353CC}">
                  <c16:uniqueId val="{00000001-5EAC-443E-A026-BEE26CD12F6F}"/>
                </c:ext>
              </c:extLst>
            </c:dLbl>
            <c:dLbl>
              <c:idx val="2"/>
              <c:tx>
                <c:strRef>
                  <c:f>Daten_Diagramme!$D$16</c:f>
                  <c:strCache>
                    <c:ptCount val="1"/>
                    <c:pt idx="0">
                      <c:v>6.2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{4AC606D9-6F1D-449F-AA84-5905E2807E79}</c15:txfldGUID>
                      <c15:f>Daten_Diagramme!$D$16</c15:f>
                      <c15:dlblFieldTableCache>
                        <c:ptCount val="1"/>
                        <c:pt idx="0">
                          <c:v>6.2</c:v>
                        </c:pt>
                      </c15:dlblFieldTableCache>
                    </c15:dlblFTEntry>
                  </c15:dlblFieldTable>
                  <c15:showDataLabelsRange val="0"/>
                </c:ext>
                <c:ext xmlns:c16="http://schemas.microsoft.com/office/drawing/2014/chart" uri="{C3380CC4-5D6E-409C-BE32-E72D297353CC}">
                  <c16:uniqueId val="{00000002-5EAC-443E-A026-BEE26CD12F6F}"/>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{0285DC5E-D622-41F7-B025-95FDE09CB8FA}</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5EAC-443E-A026-BEE26CD12F6F}"/>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{95FF52B3-A983-4366-8C51-0D0343425809}</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5EAC-443E-A026-BEE26CD12F6F}"/>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{301E867D-2B32-4EEA-9D74-D3237A3B20D2}</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5EAC-443E-A026-BEE26CD12F6F}"/>
                </c:ext>
              </c:extLst>
            </c:dLbl>
            <c:dLbl>
              <c:idx val="6"/>
              <c:tx>
                <c:strRef>
                  <c:f>Daten_Diagramme!$D$20</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{B6C76E9B-26C9-4679-97FC-07749677EF51}</c15:txfldGUID>
                      <c15:f>Daten_Diagramme!$D$20</c15:f>
                      <c15:dlblFieldTableCache>
                        <c:ptCount val="1"/>
                        <c:pt idx="0">
                          <c:v>0.9</c:v>
                        </c:pt>
                      </c15:dlblFieldTableCache>
                    </c15:dlblFTEntry>
                  </c15:dlblFieldTable>
                  <c15:showDataLabelsRange val="0"/>
                </c:ext>
                <c:ext xmlns:c16="http://schemas.microsoft.com/office/drawing/2014/chart" uri="{C3380CC4-5D6E-409C-BE32-E72D297353CC}">
                  <c16:uniqueId val="{00000006-5EAC-443E-A026-BEE26CD12F6F}"/>
                </c:ext>
              </c:extLst>
            </c:dLbl>
            <c:dLbl>
              <c:idx val="7"/>
              <c:tx>
                <c:strRef>
                  <c:f>Daten_Diagramme!$D$21</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{E4388A75-4916-4896-AB06-D62ECA938B24}</c15:txfldGUID>
                      <c15:f>Daten_Diagramme!$D$21</c15:f>
                      <c15:dlblFieldTableCache>
                        <c:ptCount val="1"/>
                        <c:pt idx="0">
                          <c:v>3.1</c:v>
                        </c:pt>
                      </c15:dlblFieldTableCache>
                    </c15:dlblFTEntry>
                  </c15:dlblFieldTable>
                  <c15:showDataLabelsRange val="0"/>
                </c:ext>
                <c:ext xmlns:c16="http://schemas.microsoft.com/office/drawing/2014/chart" uri="{C3380CC4-5D6E-409C-BE32-E72D297353CC}">
                  <c16:uniqueId val="{00000007-5EAC-443E-A026-BEE26CD12F6F}"/>
                </c:ext>
              </c:extLst>
            </c:dLbl>
            <c:dLbl>
              <c:idx val="8"/>
              <c:tx>
                <c:strRef>
                  <c:f>Daten_Diagramme!$D$22</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{BDF8768A-8C71-4C3B-8FB5-98C86721A687}</c15:txfldGUID>
                      <c15:f>Daten_Diagramme!$D$22</c15:f>
                      <c15:dlblFieldTableCache>
                        <c:ptCount val="1"/>
                        <c:pt idx="0">
                          <c:v>0.8</c:v>
                        </c:pt>
                      </c15:dlblFieldTableCache>
                    </c15:dlblFTEntry>
                  </c15:dlblFieldTable>
                  <c15:showDataLabelsRange val="0"/>
                </c:ext>
                <c:ext xmlns:c16="http://schemas.microsoft.com/office/drawing/2014/chart" uri="{C3380CC4-5D6E-409C-BE32-E72D297353CC}">
                  <c16:uniqueId val="{00000008-5EAC-443E-A026-BEE26CD12F6F}"/>
                </c:ext>
              </c:extLst>
            </c:dLbl>
            <c:dLbl>
              <c:idx val="9"/>
              <c:tx>
                <c:strRef>
                  <c:f>Daten_Diagramme!$D$23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{8E704803-34C6-46B7-B702-06BF5FB5E1A5}</c15:txfldGUID>
                      <c15:f>Daten_Diagramme!$D$23</c15:f>
                      <c15:dlblFieldTableCache>
                        <c:ptCount val="1"/>
                        <c:pt idx="0">
                          <c:v>3.9</c:v>
                        </c:pt>
                      </c15:dlblFieldTableCache>
                    </c15:dlblFTEntry>
                  </c15:dlblFieldTable>
                  <c15:showDataLabelsRange val="0"/>
                </c:ext>
                <c:ext xmlns:c16="http://schemas.microsoft.com/office/drawing/2014/chart" uri="{C3380CC4-5D6E-409C-BE32-E72D297353CC}">
                  <c16:uniqueId val="{00000009-5EAC-443E-A026-BEE26CD12F6F}"/>
                </c:ext>
              </c:extLst>
            </c:dLbl>
            <c:dLbl>
              <c:idx val="10"/>
              <c:tx>
                <c:strRef>
                  <c:f>Daten_Diagramme!$D$24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{492E6729-FB45-4055-9B7B-B4C0F85FB7FA}</c15:txfldGUID>
                      <c15:f>Daten_Diagramme!$D$24</c15:f>
                      <c15:dlblFieldTableCache>
                        <c:ptCount val="1"/>
                        <c:pt idx="0">
                          <c:v>-0.9</c:v>
                        </c:pt>
                      </c15:dlblFieldTableCache>
                    </c15:dlblFTEntry>
                  </c15:dlblFieldTable>
                  <c15:showDataLabelsRange val="0"/>
                </c:ext>
                <c:ext xmlns:c16="http://schemas.microsoft.com/office/drawing/2014/chart" uri="{C3380CC4-5D6E-409C-BE32-E72D297353CC}">
                  <c16:uniqueId val="{0000000A-5EAC-443E-A026-BEE26CD12F6F}"/>
                </c:ext>
              </c:extLst>
            </c:dLbl>
            <c:dLbl>
              <c:idx val="11"/>
              <c:tx>
                <c:strRef>
                  <c:f>Daten_Diagramme!$D$25</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{BD1D8A15-C3B2-4A0A-A25D-43167E7DA444}</c15:txfldGUID>
                      <c15:f>Daten_Diagramme!$D$25</c15:f>
                      <c15:dlblFieldTableCache>
                        <c:ptCount val="1"/>
                        <c:pt idx="0">
                          <c:v>6.8</c:v>
                        </c:pt>
                      </c15:dlblFieldTableCache>
                    </c15:dlblFTEntry>
                  </c15:dlblFieldTable>
                  <c15:showDataLabelsRange val="0"/>
                </c:ext>
                <c:ext xmlns:c16="http://schemas.microsoft.com/office/drawing/2014/chart" uri="{C3380CC4-5D6E-409C-BE32-E72D297353CC}">
                  <c16:uniqueId val="{0000000B-5EAC-443E-A026-BEE26CD12F6F}"/>
                </c:ext>
              </c:extLst>
            </c:dLbl>
            <c:dLbl>
              <c:idx val="12"/>
              <c:tx>
                <c:strRef>
                  <c:f>Daten_Diagramme!$D$26</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{CFEDF6DB-88D6-47EB-A627-91824933E875}</c15:txfldGUID>
                      <c15:f>Daten_Diagramme!$D$26</c15:f>
                      <c15:dlblFieldTableCache>
                        <c:ptCount val="1"/>
                        <c:pt idx="0">
                          <c:v>0.5</c:v>
                        </c:pt>
                      </c15:dlblFieldTableCache>
                    </c15:dlblFTEntry>
                  </c15:dlblFieldTable>
                  <c15:showDataLabelsRange val="0"/>
                </c:ext>
                <c:ext xmlns:c16="http://schemas.microsoft.com/office/drawing/2014/chart" uri="{C3380CC4-5D6E-409C-BE32-E72D297353CC}">
                  <c16:uniqueId val="{0000000C-5EAC-443E-A026-BEE26CD12F6F}"/>
                </c:ext>
              </c:extLst>
            </c:dLbl>
            <c:dLbl>
              <c:idx val="13"/>
              <c:tx>
                <c:strRef>
                  <c:f>Daten_Diagramme!$D$27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{31F78C0C-74E1-4DB8-B7C9-B7F9696C602B}</c15:txfldGUID>
                      <c15:f>Daten_Diagramme!$D$27</c15:f>
                      <c15:dlblFieldTableCache>
                        <c:ptCount val="1"/>
                        <c:pt idx="0">
                          <c:v>2.4</c:v>
                        </c:pt>
                      </c15:dlblFieldTableCache>
                    </c15:dlblFTEntry>
                  </c15:dlblFieldTable>
                  <c15:showDataLabelsRange val="0"/>
                </c:ext>
                <c:ext xmlns:c16="http://schemas.microsoft.com/office/drawing/2014/chart" uri="{C3380CC4-5D6E-409C-BE32-E72D297353CC}">
                  <c16:uniqueId val="{0000000D-5EAC-443E-A026-BEE26CD12F6F}"/>
                </c:ext>
              </c:extLst>
            </c:dLbl>
            <c:dLbl>
              <c:idx val="14"/>
              <c:tx>
                <c:strRef>
                  <c:f>Daten_Diagramme!$D$28</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{247D78B8-DF19-4D68-B291-7144EECAEA54}</c15:txfldGUID>
                      <c15:f>Daten_Diagramme!$D$28</c15:f>
                      <c15:dlblFieldTableCache>
                        <c:ptCount val="1"/>
                        <c:pt idx="0">
                          <c:v>1.4</c:v>
                        </c:pt>
                      </c15:dlblFieldTableCache>
                    </c15:dlblFTEntry>
                  </c15:dlblFieldTable>
                  <c15:showDataLabelsRange val="0"/>
                </c:ext>
                <c:ext xmlns:c16="http://schemas.microsoft.com/office/drawing/2014/chart" uri="{C3380CC4-5D6E-409C-BE32-E72D297353CC}">
                  <c16:uniqueId val="{0000000E-5EAC-443E-A026-BEE26CD12F6F}"/>
                </c:ext>
              </c:extLst>
            </c:dLbl>
            <c:dLbl>
              <c:idx val="15"/>
              <c:tx>
                <c:strRef>
                  <c:f>Daten_Diagramme!$D$29</c:f>
                  <c:strCache>
                    <c:ptCount val="1"/>
                    <c:pt idx="0">
                      <c:v>-11.2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{75C8556D-AB74-461E-9410-3D553803A452}</c15:txfldGUID>
                      <c15:f>Daten_Diagramme!$D$29</c15:f>
                      <c15:dlblFieldTableCache>
                        <c:ptCount val="1"/>
                        <c:pt idx="0">
                          <c:v>-11.2</c:v>
                        </c:pt>
                      </c15:dlblFieldTableCache>
                    </c15:dlblFTEntry>
                  </c15:dlblFieldTable>
                  <c15:showDataLabelsRange val="0"/>
                </c:ext>
                <c:ext xmlns:c16="http://schemas.microsoft.com/office/drawing/2014/chart" uri="{C3380CC4-5D6E-409C-BE32-E72D297353CC}">
                  <c16:uniqueId val="{0000000F-5EAC-443E-A026-BEE26CD12F6F}"/>
                </c:ext>
              </c:extLst>
            </c:dLbl>
            <c:dLbl>
              <c:idx val="16"/>
              <c:tx>
                <c:strRef>
                  <c:f>Daten_Diagramme!$D$30</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{39BAA024-2CF2-417B-8AE5-AAC5025CF4C5}</c15:txfldGUID>
                      <c15:f>Daten_Diagramme!$D$30</c15:f>
                      <c15:dlblFieldTableCache>
                        <c:ptCount val="1"/>
                        <c:pt idx="0">
                          <c:v>2.2</c:v>
                        </c:pt>
                      </c15:dlblFieldTableCache>
                    </c15:dlblFTEntry>
                  </c15:dlblFieldTable>
                  <c15:showDataLabelsRange val="0"/>
                </c:ext>
                <c:ext xmlns:c16="http://schemas.microsoft.com/office/drawing/2014/chart" uri="{C3380CC4-5D6E-409C-BE32-E72D297353CC}">
                  <c16:uniqueId val="{00000010-5EAC-443E-A026-BEE26CD12F6F}"/>
                </c:ext>
              </c:extLst>
            </c:dLbl>
            <c:dLbl>
              <c:idx val="17"/>
              <c:tx>
                <c:strRef>
                  <c:f>Daten_Diagramme!$D$31</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{FD4A7F21-A697-4981-98A3-DB1E1A2CF598}</c15:txfldGUID>
                      <c15:f>Daten_Diagramme!$D$31</c15:f>
                      <c15:dlblFieldTableCache>
                        <c:ptCount val="1"/>
                        <c:pt idx="0">
                          <c:v>1.7</c:v>
                        </c:pt>
                      </c15:dlblFieldTableCache>
                    </c15:dlblFTEntry>
                  </c15:dlblFieldTable>
                  <c15:showDataLabelsRange val="0"/>
                </c:ext>
                <c:ext xmlns:c16="http://schemas.microsoft.com/office/drawing/2014/chart" uri="{C3380CC4-5D6E-409C-BE32-E72D297353CC}">
                  <c16:uniqueId val="{00000011-5EAC-443E-A026-BEE26CD12F6F}"/>
                </c:ext>
              </c:extLst>
            </c:dLbl>
            <c:dLbl>
              <c:idx val="18"/>
              <c:tx>
                <c:strRef>
                  <c:f>Daten_Diagramme!$D$32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{18ED22C7-0B81-4DE5-AC20-5FE49BFD91B1}</c15:txfldGUID>
                      <c15:f>Daten_Diagramme!$D$32</c15:f>
                      <c15:dlblFieldTableCache>
                        <c:ptCount val="1"/>
                        <c:pt idx="0">
                          <c:v>1.9</c:v>
                        </c:pt>
                      </c15:dlblFieldTableCache>
                    </c15:dlblFTEntry>
                  </c15:dlblFieldTable>
                  <c15:showDataLabelsRange val="0"/>
                </c:ext>
                <c:ext xmlns:c16="http://schemas.microsoft.com/office/drawing/2014/chart" uri="{C3380CC4-5D6E-409C-BE32-E72D297353CC}">
                  <c16:uniqueId val="{00000012-5EAC-443E-A026-BEE26CD12F6F}"/>
                </c:ext>
              </c:extLst>
            </c:dLbl>
            <c:dLbl>
              <c:idx val="19"/>
              <c:tx>
                <c:strRef>
                  <c:f>Daten_Diagramme!$D$33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{9FBCB6C5-DFD9-4645-8A63-E1B011A6E2BD}</c15:txfldGUID>
                      <c15:f>Daten_Diagramme!$D$33</c15:f>
                      <c15:dlblFieldTableCache>
                        <c:ptCount val="1"/>
                        <c:pt idx="0">
                          <c:v>2.8</c:v>
                        </c:pt>
                      </c15:dlblFieldTableCache>
                    </c15:dlblFTEntry>
                  </c15:dlblFieldTable>
                  <c15:showDataLabelsRange val="0"/>
                </c:ext>
                <c:ext xmlns:c16="http://schemas.microsoft.com/office/drawing/2014/chart" uri="{C3380CC4-5D6E-409C-BE32-E72D297353CC}">
                  <c16:uniqueId val="{00000013-5EAC-443E-A026-BEE26CD12F6F}"/>
                </c:ext>
              </c:extLst>
            </c:dLbl>
            <c:dLbl>
              <c:idx val="20"/>
              <c:tx>
                <c:strRef>
                  <c:f>Daten_Diagramme!$D$34</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{6D7FD3FC-C592-46B7-9E28-412083164B41}</c15:txfldGUID>
                      <c15:f>Daten_Diagramme!$D$34</c15:f>
                      <c15:dlblFieldTableCache>
                        <c:ptCount val="1"/>
                        <c:pt idx="0">
                          <c:v>0.3</c:v>
                        </c:pt>
                      </c15:dlblFieldTableCache>
                    </c15:dlblFTEntry>
                  </c15:dlblFieldTable>
                  <c15:showDataLabelsRange val="0"/>
                </c:ext>
                <c:ext xmlns:c16="http://schemas.microsoft.com/office/drawing/2014/chart" uri="{C3380CC4-5D6E-409C-BE32-E72D297353CC}">
                  <c16:uniqueId val="{00000014-5EAC-443E-A026-BEE26CD12F6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{FAA57C5E-6FF2-4180-ADD5-C472D505A5AE}</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5EAC-443E-A026-BEE26CD12F6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{0697C82F-EE51-4427-8A14-1D6CB47C5F5A}</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EAC-443E-A026-BEE26CD12F6F}"/>
                </c:ext>
              </c:extLst>
            </c:dLbl>
            <c:dLbl>
              <c:idx val="23"/>
              <c:tx>
                <c:strRef>
                  <c:f>Daten_Diagramme!$D$37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{ED811DEB-602F-41A7-893A-BEE87BCC56C5}</c15:txfldGUID>
                      <c15:f>Daten_Diagramme!$D$37</c15:f>
                      <c15:dlblFieldTableCache>
                        <c:ptCount val="1"/>
                        <c:pt idx="0">
                          <c:v>-2.4</c:v>
                        </c:pt>
                      </c15:dlblFieldTableCache>
                    </c15:dlblFTEntry>
                  </c15:dlblFieldTable>
                  <c15:showDataLabelsRange val="0"/>
                </c:ext>
                <c:ext xmlns:c16="http://schemas.microsoft.com/office/drawing/2014/chart" uri="{C3380CC4-5D6E-409C-BE32-E72D297353CC}">
                  <c16:uniqueId val="{00000017-5EAC-443E-A026-BEE26CD12F6F}"/>
                </c:ext>
              </c:extLst>
            </c:dLbl>
            <c:dLbl>
              <c:idx val="24"/>
              <c:layout>
                <c:manualLayout>
                  <c:x val="4.7769028871392123E-3"/>
                  <c:y val="-4.6876052205785108E-5"/>
                </c:manualLayout>
              </c:layout>
              <c:tx>
                <c:strRef>
                  <c:f>Daten_Diagramme!$D$38</c:f>
                  <c:strCache>
                    <c:ptCount val="1"/>
                    <c:pt idx="0">
                      <c:v>1.2</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{E1EFA078-33B0-4690-8F06-564153F06F18}</c15:txfldGUID>
                      <c15:f>Daten_Diagramme!$D$38</c15:f>
                      <c15:dlblFieldTableCache>
                        <c:ptCount val="1"/>
                        <c:pt idx="0">
                          <c:v>1.2</c:v>
                        </c:pt>
                      </c15:dlblFieldTableCache>
                    </c15:dlblFTEntry>
                  </c15:dlblFieldTable>
                  <c15:showDataLabelsRange val="0"/>
                </c:ext>
                <c:ext xmlns:c16="http://schemas.microsoft.com/office/drawing/2014/chart" uri="{C3380CC4-5D6E-409C-BE32-E72D297353CC}">
                  <c16:uniqueId val="{00000018-5EAC-443E-A026-BEE26CD12F6F}"/>
                </c:ext>
              </c:extLst>
            </c:dLbl>
            <c:dLbl>
              <c:idx val="25"/>
              <c:tx>
                <c:strRef>
                  <c:f>Daten_Diagramme!$D$39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{5FB03116-21F7-439A-B3C5-47EB90D2CF38}</c15:txfldGUID>
                      <c15:f>Daten_Diagramme!$D$39</c15:f>
                      <c15:dlblFieldTableCache>
                        <c:ptCount val="1"/>
                        <c:pt idx="0">
                          <c:v>1.9</c:v>
                        </c:pt>
                      </c15:dlblFieldTableCache>
                    </c15:dlblFTEntry>
                  </c15:dlblFieldTable>
                  <c15:showDataLabelsRange val="0"/>
                </c:ext>
                <c:ext xmlns:c16="http://schemas.microsoft.com/office/drawing/2014/chart" uri="{C3380CC4-5D6E-409C-BE32-E72D297353CC}">
                  <c16:uniqueId val="{00000019-5EAC-443E-A026-BEE26CD12F6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{CA12714D-9299-450A-8E78-75EDEC766341}</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EAC-443E-A026-BEE26CD12F6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{1C0BDAC7-354D-4ADD-8280-E6D6B7A1A754}</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EAC-443E-A026-BEE26CD12F6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{8BF5B161-FEFB-45AE-8117-E235BC225796}</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EAC-443E-A026-BEE26CD12F6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{19E1AF5A-2FA8-4030-A05E-A383337FE12B}</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EAC-443E-A026-BEE26CD12F6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{A203D561-5A11-4585-84E6-BEABD4837FDC}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EAC-443E-A026-BEE26CD12F6F}"/>
                </c:ext>
              </c:extLst>
            </c:dLbl>
            <c:dLbl>
              <c:idx val="31"/>
              <c:tx>
                <c:strRef>
                  <c:f>Daten_Diagramme!$D$45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{B21C045A-1861-4A9A-9002-581992D3EADF}</c15:txfldGUID>
                      <c15:f>Daten_Diagramme!$D$45</c15:f>
                      <c15:dlblFieldTableCache>
                        <c:ptCount val="1"/>
                        <c:pt idx="0">
                          <c:v>1.9</c:v>
                        </c:pt>
                      </c15:dlblFieldTableCache>
                    </c15:dlblFTEntry>
                  </c15:dlblFieldTable>
                  <c15:showDataLabelsRange val="0"/>
                </c:ext>
                <c:ext xmlns:c16="http://schemas.microsoft.com/office/drawing/2014/chart" uri="{C3380CC4-5D6E-409C-BE32-E72D297353CC}">
                  <c16:uniqueId val="{0000001F-5EAC-443E-A026-BEE26CD12F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1.7772368158983778</c:v>
                </c:pt>
                <c:pt idx="1">
                  <c:v>-2.4417314095449503</c:v>
                </c:pt>
                <c:pt idx="2">
                  <c:v>6.2416466185511892</c:v>
                </c:pt>
                <c:pt idx="3">
                  <c:v>0.26557798528019888</c:v>
                </c:pt>
                <c:pt idx="4">
                  <c:v>1.0689926547743966</c:v>
                </c:pt>
                <c:pt idx="5">
                  <c:v>0.10749174463401211</c:v>
                </c:pt>
                <c:pt idx="6">
                  <c:v>0.87631945827524393</c:v>
                </c:pt>
                <c:pt idx="7">
                  <c:v>3.1485284052019167</c:v>
                </c:pt>
                <c:pt idx="8">
                  <c:v>0.79826149945671854</c:v>
                </c:pt>
                <c:pt idx="9">
                  <c:v>3.8691675709192372</c:v>
                </c:pt>
                <c:pt idx="10">
                  <c:v>-0.85728138222849082</c:v>
                </c:pt>
                <c:pt idx="11">
                  <c:v>6.8245125348189415</c:v>
                </c:pt>
                <c:pt idx="12">
                  <c:v>0.48905481546790835</c:v>
                </c:pt>
                <c:pt idx="13">
                  <c:v>2.4291249344007859</c:v>
                </c:pt>
                <c:pt idx="14">
                  <c:v>1.4135190763736489</c:v>
                </c:pt>
                <c:pt idx="15">
                  <c:v>-11.187464437344071</c:v>
                </c:pt>
                <c:pt idx="16">
                  <c:v>2.1627750713925753</c:v>
                </c:pt>
                <c:pt idx="17">
                  <c:v>1.6568105175700112</c:v>
                </c:pt>
                <c:pt idx="18">
                  <c:v>1.9320127170457324</c:v>
                </c:pt>
                <c:pt idx="19">
                  <c:v>2.7523329400407595</c:v>
                </c:pt>
                <c:pt idx="20">
                  <c:v>0.31031359019331961</c:v>
                </c:pt>
                <c:pt idx="21">
                  <c:v>0</c:v>
                </c:pt>
                <c:pt idx="23">
                  <c:v>-2.4417314095449503</c:v>
                </c:pt>
                <c:pt idx="24">
                  <c:v>1.2453653790528281</c:v>
                </c:pt>
                <c:pt idx="25">
                  <c:v>1.8887202024237582</c:v>
                </c:pt>
              </c:numCache>
            </c:numRef>
          </c:val>
          <c:extLst>
            <c:ext xmlns:c16="http://schemas.microsoft.com/office/drawing/2014/chart" uri="{C3380CC4-5D6E-409C-BE32-E72D297353CC}">
              <c16:uniqueId val="{00000020-5EAC-443E-A026-BEE26CD12F6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{3ABA883D-52EF-4244-96CD-6161F6C04636}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EAC-443E-A026-BEE26CD12F6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{754A5E58-C733-44FB-A465-792596BBE7E8}</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EAC-443E-A026-BEE26CD12F6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{B1ACF73C-A9EA-40B4-977D-B3902F77DDC3}</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EAC-443E-A026-BEE26CD12F6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{EC2DB55D-1B40-46B7-8C5C-40C98083F35B}</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EAC-443E-A026-BEE26CD12F6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{3E182EF2-47BD-4AC7-A006-0FA33D9E6C33}</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EAC-443E-A026-BEE26CD12F6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{C685A19C-BD58-41F0-A12F-BE1898B1CFBC}</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EAC-443E-A026-BEE26CD12F6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{052EFD22-3912-4B8D-AB0F-29687ED5E231}</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EAC-443E-A026-BEE26CD12F6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{AE7A64EE-6F5D-4135-9987-667D1CBF73D1}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EAC-443E-A026-BEE26CD12F6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{68503A9B-1247-4002-8D49-ABA4ACC6E8CC}</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EAC-443E-A026-BEE26CD12F6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{1BF9A045-FBAF-46A9-AFBD-260962289862}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EAC-443E-A026-BEE26CD12F6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{61413AD5-D613-4AE7-8D98-35BA9A6118FE}</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EAC-443E-A026-BEE26CD12F6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{B1AA58DA-703D-489C-BC83-B8BB85BC5CDF}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EAC-443E-A026-BEE26CD12F6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{A49716E9-1C8F-47A9-B620-85CF698B0DFC}</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EAC-443E-A026-BEE26CD12F6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{831A1F37-3B69-47EF-9BEA-0472BC59D76A}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EAC-443E-A026-BEE26CD12F6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{7D3AAE34-2C7E-42EC-ACEA-A4FE215ADBC6}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EAC-443E-A026-BEE26CD12F6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{2F3FE113-2F33-4823-B37A-D0B8AAA0BF04}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EAC-443E-A026-BEE26CD12F6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{D85E9EF1-2890-4E2A-BD0A-949632EC02FA}</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EAC-443E-A026-BEE26CD12F6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{CD7F6FD9-29A9-442E-B3EE-F33B029ABA7B}</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EAC-443E-A026-BEE26CD12F6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{8812EEEF-2B43-45E2-936A-65C2F77E268B}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EAC-443E-A026-BEE26CD12F6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{13B45762-A826-4507-9D13-6C016757F4C7}</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EAC-443E-A026-BEE26CD12F6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{CF741695-404C-4AB0-ABA1-BA65688C1E8C}</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EAC-443E-A026-BEE26CD12F6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{7758B02C-C66C-4766-BB7C-F32DD2347ACB}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EAC-443E-A026-BEE26CD12F6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{FE630438-D6C1-46BE-95B3-858A59313739}</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EAC-443E-A026-BEE26CD12F6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{41664D39-33C7-45BB-B114-3627C7C54CAA}</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EAC-443E-A026-BEE26CD12F6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{645F4014-F2B8-4FA1-936F-E4BD5F8CBFF3}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EAC-443E-A026-BEE26CD12F6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{D70B96AD-DF80-4CAC-8895-370AEE5E9253}</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EAC-443E-A026-BEE26CD12F6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{CCF586EC-32E3-4955-A57A-6A8FD6240760}</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EAC-443E-A026-BEE26CD12F6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{4379143C-01ED-4E1B-A533-68F0A6708230}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EAC-443E-A026-BEE26CD12F6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{FF1E2FA0-0E75-47D3-B35D-9E5619AC9D0F}</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EAC-443E-A026-BEE26CD12F6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{F590375A-3F1A-4794-8C5F-BC431A330E42}</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EAC-443E-A026-BEE26CD12F6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{2F9D7AA8-8AB4-410E-A8C7-D442E60A6345}</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EAC-443E-A026-BEE26CD12F6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{DFA14105-F9C4-41F3-84C1-874D25CE0C8A}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EAC-443E-A026-BEE26CD12F6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5EAC-443E-A026-BEE26CD12F6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5EAC-443E-A026-BEE26CD12F6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{E0D9582C-8535-46B3-9841-B4908D7AD59B}</c15:txfldGUID>
                      <c15:f>Daten_Diagramme!$E$14</c15:f>
                      <c15:dlblFieldTableCache>
                        <c:ptCount val="1"/>
                        <c:pt idx="0">
                          <c:v>-1.9</c:v>
                        </c:pt>
                      </c15:dlblFieldTableCache>
                    </c15:dlblFTEntry>
                  </c15:dlblFieldTable>
                  <c15:showDataLabelsRange val="0"/>
                </c:ext>
                <c:ext xmlns:c16="http://schemas.microsoft.com/office/drawing/2014/chart" uri="{C3380CC4-5D6E-409C-BE32-E72D297353CC}">
                  <c16:uniqueId val="{00000000-F496-4010-BC48-357100E076BC}"/>
                </c:ext>
              </c:extLst>
            </c:dLbl>
            <c:dLbl>
              <c:idx val="1"/>
              <c:tx>
                <c:strRef>
                  <c:f>Daten_Diagramme!$E$15</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{C532347A-6DE7-49EB-8CAD-F332F5BCE373}</c15:txfldGUID>
                      <c15:f>Daten_Diagramme!$E$15</c15:f>
                      <c15:dlblFieldTableCache>
                        <c:ptCount val="1"/>
                        <c:pt idx="0">
                          <c:v>5.3</c:v>
                        </c:pt>
                      </c15:dlblFieldTableCache>
                    </c15:dlblFTEntry>
                  </c15:dlblFieldTable>
                  <c15:showDataLabelsRange val="0"/>
                </c:ext>
                <c:ext xmlns:c16="http://schemas.microsoft.com/office/drawing/2014/chart" uri="{C3380CC4-5D6E-409C-BE32-E72D297353CC}">
                  <c16:uniqueId val="{00000001-F496-4010-BC48-357100E076BC}"/>
                </c:ext>
              </c:extLst>
            </c:dLbl>
            <c:dLbl>
              <c:idx val="2"/>
              <c:tx>
                <c:strRef>
                  <c:f>Daten_Diagramme!$E$16</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{91833149-732E-49F8-B2EA-7F1DC58AE9A5}</c15:txfldGUID>
                      <c15:f>Daten_Diagramme!$E$16</c15:f>
                      <c15:dlblFieldTableCache>
                        <c:ptCount val="1"/>
                        <c:pt idx="0">
                          <c:v>1.4</c:v>
                        </c:pt>
                      </c15:dlblFieldTableCache>
                    </c15:dlblFTEntry>
                  </c15:dlblFieldTable>
                  <c15:showDataLabelsRange val="0"/>
                </c:ext>
                <c:ext xmlns:c16="http://schemas.microsoft.com/office/drawing/2014/chart" uri="{C3380CC4-5D6E-409C-BE32-E72D297353CC}">
                  <c16:uniqueId val="{00000002-F496-4010-BC48-357100E076BC}"/>
                </c:ext>
              </c:extLst>
            </c:dLbl>
            <c:dLbl>
              <c:idx val="3"/>
              <c:tx>
                <c:strRef>
                  <c:f>Daten_Diagramme!$E$17</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{2FA4B235-2D91-40DF-ABB0-2B6EBECF7BD4}</c15:txfldGUID>
                      <c15:f>Daten_Diagramme!$E$17</c15:f>
                      <c15:dlblFieldTableCache>
                        <c:ptCount val="1"/>
                        <c:pt idx="0">
                          <c:v>-2.0</c:v>
                        </c:pt>
                      </c15:dlblFieldTableCache>
                    </c15:dlblFTEntry>
                  </c15:dlblFieldTable>
                  <c15:showDataLabelsRange val="0"/>
                </c:ext>
                <c:ext xmlns:c16="http://schemas.microsoft.com/office/drawing/2014/chart" uri="{C3380CC4-5D6E-409C-BE32-E72D297353CC}">
                  <c16:uniqueId val="{00000003-F496-4010-BC48-357100E076BC}"/>
                </c:ext>
              </c:extLst>
            </c:dLbl>
            <c:dLbl>
              <c:idx val="4"/>
              <c:tx>
                <c:strRef>
                  <c:f>Daten_Diagramme!$E$18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{BA196F92-E5DF-4EB1-A4A6-359EC6245076}</c15:txfldGUID>
                      <c15:f>Daten_Diagramme!$E$18</c15:f>
                      <c15:dlblFieldTableCache>
                        <c:ptCount val="1"/>
                        <c:pt idx="0">
                          <c:v>1.0</c:v>
                        </c:pt>
                      </c15:dlblFieldTableCache>
                    </c15:dlblFTEntry>
                  </c15:dlblFieldTable>
                  <c15:showDataLabelsRange val="0"/>
                </c:ext>
                <c:ext xmlns:c16="http://schemas.microsoft.com/office/drawing/2014/chart" uri="{C3380CC4-5D6E-409C-BE32-E72D297353CC}">
                  <c16:uniqueId val="{00000004-F496-4010-BC48-357100E076BC}"/>
                </c:ext>
              </c:extLst>
            </c:dLbl>
            <c:dLbl>
              <c:idx val="5"/>
              <c:tx>
                <c:strRef>
                  <c:f>Daten_Diagramme!$E$19</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{C9653B1A-9F15-4AAD-9FDC-72A22E77002D}</c15:txfldGUID>
                      <c15:f>Daten_Diagramme!$E$19</c15:f>
                      <c15:dlblFieldTableCache>
                        <c:ptCount val="1"/>
                        <c:pt idx="0">
                          <c:v>-5.5</c:v>
                        </c:pt>
                      </c15:dlblFieldTableCache>
                    </c15:dlblFTEntry>
                  </c15:dlblFieldTable>
                  <c15:showDataLabelsRange val="0"/>
                </c:ext>
                <c:ext xmlns:c16="http://schemas.microsoft.com/office/drawing/2014/chart" uri="{C3380CC4-5D6E-409C-BE32-E72D297353CC}">
                  <c16:uniqueId val="{00000005-F496-4010-BC48-357100E076BC}"/>
                </c:ext>
              </c:extLst>
            </c:dLbl>
            <c:dLbl>
              <c:idx val="6"/>
              <c:tx>
                <c:strRef>
                  <c:f>Daten_Diagramme!$E$20</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{07E42DE5-5D40-4C71-9BAD-7691DC7084BE}</c15:txfldGUID>
                      <c15:f>Daten_Diagramme!$E$20</c15:f>
                      <c15:dlblFieldTableCache>
                        <c:ptCount val="1"/>
                        <c:pt idx="0">
                          <c:v>-3.1</c:v>
                        </c:pt>
                      </c15:dlblFieldTableCache>
                    </c15:dlblFTEntry>
                  </c15:dlblFieldTable>
                  <c15:showDataLabelsRange val="0"/>
                </c:ext>
                <c:ext xmlns:c16="http://schemas.microsoft.com/office/drawing/2014/chart" uri="{C3380CC4-5D6E-409C-BE32-E72D297353CC}">
                  <c16:uniqueId val="{00000006-F496-4010-BC48-357100E076BC}"/>
                </c:ext>
              </c:extLst>
            </c:dLbl>
            <c:dLbl>
              <c:idx val="7"/>
              <c:tx>
                <c:strRef>
                  <c:f>Daten_Diagramme!$E$21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{4D51B141-22C5-48E3-BE75-15D82904EC16}</c15:txfldGUID>
                      <c15:f>Daten_Diagramme!$E$21</c15:f>
                      <c15:dlblFieldTableCache>
                        <c:ptCount val="1"/>
                        <c:pt idx="0">
                          <c:v>2.7</c:v>
                        </c:pt>
                      </c15:dlblFieldTableCache>
                    </c15:dlblFTEntry>
                  </c15:dlblFieldTable>
                  <c15:showDataLabelsRange val="0"/>
                </c:ext>
                <c:ext xmlns:c16="http://schemas.microsoft.com/office/drawing/2014/chart" uri="{C3380CC4-5D6E-409C-BE32-E72D297353CC}">
                  <c16:uniqueId val="{00000007-F496-4010-BC48-357100E076BC}"/>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{47C2616B-E7F9-46EB-99D7-1BE67210DB23}</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F496-4010-BC48-357100E076BC}"/>
                </c:ext>
              </c:extLst>
            </c:dLbl>
            <c:dLbl>
              <c:idx val="9"/>
              <c:tx>
                <c:strRef>
                  <c:f>Daten_Diagramme!$E$23</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{E265D2BE-146D-45E7-AF23-6AA24E33AFB2}</c15:txfldGUID>
                      <c15:f>Daten_Diagramme!$E$23</c15:f>
                      <c15:dlblFieldTableCache>
                        <c:ptCount val="1"/>
                        <c:pt idx="0">
                          <c:v>2.4</c:v>
                        </c:pt>
                      </c15:dlblFieldTableCache>
                    </c15:dlblFTEntry>
                  </c15:dlblFieldTable>
                  <c15:showDataLabelsRange val="0"/>
                </c:ext>
                <c:ext xmlns:c16="http://schemas.microsoft.com/office/drawing/2014/chart" uri="{C3380CC4-5D6E-409C-BE32-E72D297353CC}">
                  <c16:uniqueId val="{00000009-F496-4010-BC48-357100E076BC}"/>
                </c:ext>
              </c:extLst>
            </c:dLbl>
            <c:dLbl>
              <c:idx val="10"/>
              <c:tx>
                <c:strRef>
                  <c:f>Daten_Diagramme!$E$24</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{F2AB0D1E-EE89-4C65-A7B6-66A93042A67E}</c15:txfldGUID>
                      <c15:f>Daten_Diagramme!$E$24</c15:f>
                      <c15:dlblFieldTableCache>
                        <c:ptCount val="1"/>
                        <c:pt idx="0">
                          <c:v>-10.9</c:v>
                        </c:pt>
                      </c15:dlblFieldTableCache>
                    </c15:dlblFTEntry>
                  </c15:dlblFieldTable>
                  <c15:showDataLabelsRange val="0"/>
                </c:ext>
                <c:ext xmlns:c16="http://schemas.microsoft.com/office/drawing/2014/chart" uri="{C3380CC4-5D6E-409C-BE32-E72D297353CC}">
                  <c16:uniqueId val="{0000000A-F496-4010-BC48-357100E076BC}"/>
                </c:ext>
              </c:extLst>
            </c:dLbl>
            <c:dLbl>
              <c:idx val="11"/>
              <c:tx>
                <c:strRef>
                  <c:f>Daten_Diagramme!$E$25</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{8346B9EE-5B06-46FD-B6D9-136DC59B0E46}</c15:txfldGUID>
                      <c15:f>Daten_Diagramme!$E$25</c15:f>
                      <c15:dlblFieldTableCache>
                        <c:ptCount val="1"/>
                        <c:pt idx="0">
                          <c:v>-1.1</c:v>
                        </c:pt>
                      </c15:dlblFieldTableCache>
                    </c15:dlblFTEntry>
                  </c15:dlblFieldTable>
                  <c15:showDataLabelsRange val="0"/>
                </c:ext>
                <c:ext xmlns:c16="http://schemas.microsoft.com/office/drawing/2014/chart" uri="{C3380CC4-5D6E-409C-BE32-E72D297353CC}">
                  <c16:uniqueId val="{0000000B-F496-4010-BC48-357100E076BC}"/>
                </c:ext>
              </c:extLst>
            </c:dLbl>
            <c:dLbl>
              <c:idx val="12"/>
              <c:tx>
                <c:strRef>
                  <c:f>Daten_Diagramme!$E$26</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{7D49F3EE-F011-40A5-AF33-1FC5743487D0}</c15:txfldGUID>
                      <c15:f>Daten_Diagramme!$E$26</c15:f>
                      <c15:dlblFieldTableCache>
                        <c:ptCount val="1"/>
                        <c:pt idx="0">
                          <c:v>0.9</c:v>
                        </c:pt>
                      </c15:dlblFieldTableCache>
                    </c15:dlblFTEntry>
                  </c15:dlblFieldTable>
                  <c15:showDataLabelsRange val="0"/>
                </c:ext>
                <c:ext xmlns:c16="http://schemas.microsoft.com/office/drawing/2014/chart" uri="{C3380CC4-5D6E-409C-BE32-E72D297353CC}">
                  <c16:uniqueId val="{0000000C-F496-4010-BC48-357100E076BC}"/>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{AC7B6C91-B70F-43DD-A83D-AC17246C6831}</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F496-4010-BC48-357100E076BC}"/>
                </c:ext>
              </c:extLst>
            </c:dLbl>
            <c:dLbl>
              <c:idx val="14"/>
              <c:tx>
                <c:strRef>
                  <c:f>Daten_Diagramme!$E$28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{1C982A5C-17F3-4E97-B7D3-FDBA3EEFE9AA}</c15:txfldGUID>
                      <c15:f>Daten_Diagramme!$E$28</c15:f>
                      <c15:dlblFieldTableCache>
                        <c:ptCount val="1"/>
                        <c:pt idx="0">
                          <c:v>-0.6</c:v>
                        </c:pt>
                      </c15:dlblFieldTableCache>
                    </c15:dlblFTEntry>
                  </c15:dlblFieldTable>
                  <c15:showDataLabelsRange val="0"/>
                </c:ext>
                <c:ext xmlns:c16="http://schemas.microsoft.com/office/drawing/2014/chart" uri="{C3380CC4-5D6E-409C-BE32-E72D297353CC}">
                  <c16:uniqueId val="{0000000E-F496-4010-BC48-357100E076BC}"/>
                </c:ext>
              </c:extLst>
            </c:dLbl>
            <c:dLbl>
              <c:idx val="15"/>
              <c:tx>
                <c:strRef>
                  <c:f>Daten_Diagramme!$E$29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{BE686DA9-3D58-4172-9B66-54D99495A0DB}</c15:txfldGUID>
                      <c15:f>Daten_Diagramme!$E$29</c15:f>
                      <c15:dlblFieldTableCache>
                        <c:ptCount val="1"/>
                        <c:pt idx="0">
                          <c:v>-3.4</c:v>
                        </c:pt>
                      </c15:dlblFieldTableCache>
                    </c15:dlblFTEntry>
                  </c15:dlblFieldTable>
                  <c15:showDataLabelsRange val="0"/>
                </c:ext>
                <c:ext xmlns:c16="http://schemas.microsoft.com/office/drawing/2014/chart" uri="{C3380CC4-5D6E-409C-BE32-E72D297353CC}">
                  <c16:uniqueId val="{0000000F-F496-4010-BC48-357100E076BC}"/>
                </c:ext>
              </c:extLst>
            </c:dLbl>
            <c:dLbl>
              <c:idx val="16"/>
              <c:tx>
                <c:strRef>
                  <c:f>Daten_Diagramme!$E$30</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{6637FA3C-3D62-479D-9DB1-C287FE322023}</c15:txfldGUID>
                      <c15:f>Daten_Diagramme!$E$30</c15:f>
                      <c15:dlblFieldTableCache>
                        <c:ptCount val="1"/>
                        <c:pt idx="0">
                          <c:v>1.4</c:v>
                        </c:pt>
                      </c15:dlblFieldTableCache>
                    </c15:dlblFTEntry>
                  </c15:dlblFieldTable>
                  <c15:showDataLabelsRange val="0"/>
                </c:ext>
                <c:ext xmlns:c16="http://schemas.microsoft.com/office/drawing/2014/chart" uri="{C3380CC4-5D6E-409C-BE32-E72D297353CC}">
                  <c16:uniqueId val="{00000010-F496-4010-BC48-357100E076BC}"/>
                </c:ext>
              </c:extLst>
            </c:dLbl>
            <c:dLbl>
              <c:idx val="17"/>
              <c:tx>
                <c:strRef>
                  <c:f>Daten_Diagramme!$E$31</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{D2FF5E19-0DCA-42E2-A4F1-91AB802A37B9}</c15:txfldGUID>
                      <c15:f>Daten_Diagramme!$E$31</c15:f>
                      <c15:dlblFieldTableCache>
                        <c:ptCount val="1"/>
                        <c:pt idx="0">
                          <c:v>1.1</c:v>
                        </c:pt>
                      </c15:dlblFieldTableCache>
                    </c15:dlblFTEntry>
                  </c15:dlblFieldTable>
                  <c15:showDataLabelsRange val="0"/>
                </c:ext>
                <c:ext xmlns:c16="http://schemas.microsoft.com/office/drawing/2014/chart" uri="{C3380CC4-5D6E-409C-BE32-E72D297353CC}">
                  <c16:uniqueId val="{00000011-F496-4010-BC48-357100E076BC}"/>
                </c:ext>
              </c:extLst>
            </c:dLbl>
            <c:dLbl>
              <c:idx val="18"/>
              <c:tx>
                <c:strRef>
                  <c:f>Daten_Diagramme!$E$32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{9370DFE0-B054-4671-96CD-9D1DA8F9E986}</c15:txfldGUID>
                      <c15:f>Daten_Diagramme!$E$32</c15:f>
                      <c15:dlblFieldTableCache>
                        <c:ptCount val="1"/>
                        <c:pt idx="0">
                          <c:v>-0.1</c:v>
                        </c:pt>
                      </c15:dlblFieldTableCache>
                    </c15:dlblFTEntry>
                  </c15:dlblFieldTable>
                  <c15:showDataLabelsRange val="0"/>
                </c:ext>
                <c:ext xmlns:c16="http://schemas.microsoft.com/office/drawing/2014/chart" uri="{C3380CC4-5D6E-409C-BE32-E72D297353CC}">
                  <c16:uniqueId val="{00000012-F496-4010-BC48-357100E076BC}"/>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{ED7636E8-073A-4CAF-B153-18A5897B6DFB}</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F496-4010-BC48-357100E076BC}"/>
                </c:ext>
              </c:extLst>
            </c:dLbl>
            <c:dLbl>
              <c:idx val="20"/>
              <c:tx>
                <c:strRef>
                  <c:f>Daten_Diagramme!$E$34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{F443DA78-D62E-4705-9A10-C01F3CF598E3}</c15:txfldGUID>
                      <c15:f>Daten_Diagramme!$E$34</c15:f>
                      <c15:dlblFieldTableCache>
                        <c:ptCount val="1"/>
                        <c:pt idx="0">
                          <c:v>-2.4</c:v>
                        </c:pt>
                      </c15:dlblFieldTableCache>
                    </c15:dlblFTEntry>
                  </c15:dlblFieldTable>
                  <c15:showDataLabelsRange val="0"/>
                </c:ext>
                <c:ext xmlns:c16="http://schemas.microsoft.com/office/drawing/2014/chart" uri="{C3380CC4-5D6E-409C-BE32-E72D297353CC}">
                  <c16:uniqueId val="{00000014-F496-4010-BC48-357100E076BC}"/>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{4BAD99CE-DF32-441D-A9BD-F1F04EE71CFB}</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F496-4010-BC48-357100E076BC}"/>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{B6A91EC9-5C90-4BAA-8370-65BF43E8B7C2}</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F496-4010-BC48-357100E076BC}"/>
                </c:ext>
              </c:extLst>
            </c:dLbl>
            <c:dLbl>
              <c:idx val="23"/>
              <c:tx>
                <c:strRef>
                  <c:f>Daten_Diagramme!$E$37</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{2F858411-8F01-4451-AFC1-1E77E4EE1E0A}</c15:txfldGUID>
                      <c15:f>Daten_Diagramme!$E$37</c15:f>
                      <c15:dlblFieldTableCache>
                        <c:ptCount val="1"/>
                        <c:pt idx="0">
                          <c:v>5.3</c:v>
                        </c:pt>
                      </c15:dlblFieldTableCache>
                    </c15:dlblFTEntry>
                  </c15:dlblFieldTable>
                  <c15:showDataLabelsRange val="0"/>
                </c:ext>
                <c:ext xmlns:c16="http://schemas.microsoft.com/office/drawing/2014/chart" uri="{C3380CC4-5D6E-409C-BE32-E72D297353CC}">
                  <c16:uniqueId val="{00000017-F496-4010-BC48-357100E076BC}"/>
                </c:ext>
              </c:extLst>
            </c:dLbl>
            <c:dLbl>
              <c:idx val="24"/>
              <c:tx>
                <c:strRef>
                  <c:f>Daten_Diagramme!$E$38</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{DB98F52E-23C0-4002-9185-C1F44BD4999B}</c15:txfldGUID>
                      <c15:f>Daten_Diagramme!$E$38</c15:f>
                      <c15:dlblFieldTableCache>
                        <c:ptCount val="1"/>
                        <c:pt idx="0">
                          <c:v>0.2</c:v>
                        </c:pt>
                      </c15:dlblFieldTableCache>
                    </c15:dlblFTEntry>
                  </c15:dlblFieldTable>
                  <c15:showDataLabelsRange val="0"/>
                </c:ext>
                <c:ext xmlns:c16="http://schemas.microsoft.com/office/drawing/2014/chart" uri="{C3380CC4-5D6E-409C-BE32-E72D297353CC}">
                  <c16:uniqueId val="{00000018-F496-4010-BC48-357100E076BC}"/>
                </c:ext>
              </c:extLst>
            </c:dLbl>
            <c:dLbl>
              <c:idx val="25"/>
              <c:tx>
                <c:strRef>
                  <c:f>Daten_Diagramme!$E$39</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{625C7A6F-4CD8-4BF6-A463-70A4A3B8C958}</c15:txfldGUID>
                      <c15:f>Daten_Diagramme!$E$39</c15:f>
                      <c15:dlblFieldTableCache>
                        <c:ptCount val="1"/>
                        <c:pt idx="0">
                          <c:v>-2.0</c:v>
                        </c:pt>
                      </c15:dlblFieldTableCache>
                    </c15:dlblFTEntry>
                  </c15:dlblFieldTable>
                  <c15:showDataLabelsRange val="0"/>
                </c:ext>
                <c:ext xmlns:c16="http://schemas.microsoft.com/office/drawing/2014/chart" uri="{C3380CC4-5D6E-409C-BE32-E72D297353CC}">
                  <c16:uniqueId val="{00000019-F496-4010-BC48-357100E076BC}"/>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{200F50AB-FC90-42E8-93F8-747383C14491}</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F496-4010-BC48-357100E076BC}"/>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{7A2F6B79-A35A-4912-895A-A04481FC7CDB}</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F496-4010-BC48-357100E076BC}"/>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{0E54A529-00FA-43BF-96B9-DB6B2D75E786}</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F496-4010-BC48-357100E076BC}"/>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{24D40279-09FC-48B8-95F7-0F2AB5B6B756}</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F496-4010-BC48-357100E076BC}"/>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{3CCEB0E9-A391-41CF-8512-D539832B3D6B}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F496-4010-BC48-357100E076BC}"/>
                </c:ext>
              </c:extLst>
            </c:dLbl>
            <c:dLbl>
              <c:idx val="31"/>
              <c:tx>
                <c:strRef>
                  <c:f>Daten_Diagramme!$E$45</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{5F8B548B-92B8-4807-8C59-6DF417F94B22}</c15:txfldGUID>
                      <c15:f>Daten_Diagramme!$E$45</c15:f>
                      <c15:dlblFieldTableCache>
                        <c:ptCount val="1"/>
                        <c:pt idx="0">
                          <c:v>-2.0</c:v>
                        </c:pt>
                      </c15:dlblFieldTableCache>
                    </c15:dlblFTEntry>
                  </c15:dlblFieldTable>
                  <c15:showDataLabelsRange val="0"/>
                </c:ext>
                <c:ext xmlns:c16="http://schemas.microsoft.com/office/drawing/2014/chart" uri="{C3380CC4-5D6E-409C-BE32-E72D297353CC}">
                  <c16:uniqueId val="{0000001F-F496-4010-BC48-357100E076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-1.8918672039136479</c:v>
                </c:pt>
                <c:pt idx="1">
                  <c:v>5.2631578947368425</c:v>
                </c:pt>
                <c:pt idx="2">
                  <c:v>1.37524557956778</c:v>
                </c:pt>
                <c:pt idx="3">
                  <c:v>-1.982905982905983</c:v>
                </c:pt>
                <c:pt idx="4">
                  <c:v>0.96795727636849127</c:v>
                </c:pt>
                <c:pt idx="5">
                  <c:v>-5.522260273972603</c:v>
                </c:pt>
                <c:pt idx="6">
                  <c:v>-3.0888030888030888</c:v>
                </c:pt>
                <c:pt idx="7">
                  <c:v>2.6744671959882993</c:v>
                </c:pt>
                <c:pt idx="8">
                  <c:v>8.0633852194643113E-2</c:v>
                </c:pt>
                <c:pt idx="9">
                  <c:v>2.4459708493885075</c:v>
                </c:pt>
                <c:pt idx="10">
                  <c:v>-10.905293028021912</c:v>
                </c:pt>
                <c:pt idx="11">
                  <c:v>-1.0636608985553262</c:v>
                </c:pt>
                <c:pt idx="12">
                  <c:v>0.92807424593967514</c:v>
                </c:pt>
                <c:pt idx="13">
                  <c:v>-2.3610956670002596</c:v>
                </c:pt>
                <c:pt idx="14">
                  <c:v>-0.62833534171113792</c:v>
                </c:pt>
                <c:pt idx="15">
                  <c:v>-3.4074501876985273</c:v>
                </c:pt>
                <c:pt idx="16">
                  <c:v>1.3600572655690766</c:v>
                </c:pt>
                <c:pt idx="17">
                  <c:v>1.0661497455779017</c:v>
                </c:pt>
                <c:pt idx="18">
                  <c:v>-7.531254707034192E-2</c:v>
                </c:pt>
                <c:pt idx="19">
                  <c:v>2.7784263366798974</c:v>
                </c:pt>
                <c:pt idx="20">
                  <c:v>-2.3646667969513389</c:v>
                </c:pt>
                <c:pt idx="21">
                  <c:v>0</c:v>
                </c:pt>
                <c:pt idx="23">
                  <c:v>5.2631578947368425</c:v>
                </c:pt>
                <c:pt idx="24">
                  <c:v>0.17048003589053387</c:v>
                </c:pt>
                <c:pt idx="25">
                  <c:v>-2.0304021467946267</c:v>
                </c:pt>
              </c:numCache>
            </c:numRef>
          </c:val>
          <c:extLst>
            <c:ext xmlns:c16="http://schemas.microsoft.com/office/drawing/2014/chart" uri="{C3380CC4-5D6E-409C-BE32-E72D297353CC}">
              <c16:uniqueId val="{00000020-F496-4010-BC48-357100E076BC}"/>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{B5EF2D6B-3C05-4F54-91A5-B06AAB2AD456}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F496-4010-BC48-357100E076BC}"/>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{5BFDDBB6-FA49-41FE-908D-0244FD3D59B2}</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F496-4010-BC48-357100E076BC}"/>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{ED233008-254D-4911-8586-E6A362B41B35}</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F496-4010-BC48-357100E076BC}"/>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{72F5E692-803A-4688-B132-A0EF32C40D1A}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F496-4010-BC48-357100E076BC}"/>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{8C660F67-36E5-419A-91E3-180DE7B994A4}</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F496-4010-BC48-357100E076BC}"/>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{0CEAC34D-FAA6-4A87-A32C-E9BAC3490046}</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F496-4010-BC48-357100E076BC}"/>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{E8462F52-6A82-4924-84F7-65C6AE0024C2}</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F496-4010-BC48-357100E076BC}"/>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{260E6C6C-41C9-4A05-93A1-C473F2250B8B}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F496-4010-BC48-357100E076BC}"/>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{12AB0F05-7A3A-482F-B035-00B5DBB3205F}</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F496-4010-BC48-357100E076BC}"/>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{B9BE4666-C5EC-4966-B3DA-E37ED3C1DCC4}</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F496-4010-BC48-357100E076BC}"/>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{F904385D-D958-4188-8BBD-FC33CD46D64E}</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F496-4010-BC48-357100E076BC}"/>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{0F0C7789-58BF-47B7-894E-D5F1DE20D115}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F496-4010-BC48-357100E076BC}"/>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{AA54F67D-84E0-4FDA-B4E3-AA70F615EC43}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F496-4010-BC48-357100E076BC}"/>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{1045F20F-0E4D-4799-8B87-6885808E5EFD}</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F496-4010-BC48-357100E076BC}"/>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{D886AE9C-0AF1-44E0-8956-72164E415223}</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F496-4010-BC48-357100E076BC}"/>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{6FE5046C-C433-4BFA-ABF6-5F9059E0D08F}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F496-4010-BC48-357100E076BC}"/>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{BD469945-526A-46C5-9A0C-FEFC746ADA01}</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F496-4010-BC48-357100E076BC}"/>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{5DCCF8BC-00B6-49D3-90A9-66E0B9EF2CA2}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F496-4010-BC48-357100E076BC}"/>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{0CE32648-79A9-466F-9F3C-9066C94F0C1B}</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F496-4010-BC48-357100E076BC}"/>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{EB3A134F-9A64-4247-8818-C9ACF9D8E460}</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F496-4010-BC48-357100E076BC}"/>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{58C2E011-4D6D-4754-BCDE-ECE4AA1106AE}</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F496-4010-BC48-357100E076BC}"/>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{791AF244-0467-4B03-B132-3914ACA97683}</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F496-4010-BC48-357100E076BC}"/>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{CF361F66-0908-4135-B759-A1E8C8138951}</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F496-4010-BC48-357100E076BC}"/>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{92B4D31C-D5C0-4E07-8484-DE35DB37AFD4}</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F496-4010-BC48-357100E076BC}"/>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{2FC4F0FF-56C0-4A36-B847-4A1D366EE352}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F496-4010-BC48-357100E076BC}"/>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{B5C6429F-EAB8-43B7-9639-B824EEAA81A7}</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F496-4010-BC48-357100E076BC}"/>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{67CBAFE3-E940-4FB8-B1DC-916AC8F2D2BD}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F496-4010-BC48-357100E076BC}"/>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{5B554EFD-0679-4834-A73B-E4C4999D0A70}</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F496-4010-BC48-357100E076BC}"/>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{2D70E4B8-C5B6-4930-9586-E3708CC67AC3}</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F496-4010-BC48-357100E076BC}"/>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{B3DE878D-1A10-4A0C-BC9E-4FFDC85B7AA4}</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F496-4010-BC48-357100E076BC}"/>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{EF1CE6E6-CB8D-435A-8BED-DCEB48275437}</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F496-4010-BC48-357100E076BC}"/>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{52D933CB-46B6-4313-913A-A81404186561}</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F496-4010-BC48-357100E076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F496-4010-BC48-357100E076BC}"/>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F496-4010-BC48-357100E076BC}"/>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{6357C4AC-4129-43D7-91AE-FBC8B6C8F658}</c15:txfldGUID>
                      <c15:f>Diagramm!$I$46</c15:f>
                      <c15:dlblFieldTableCache>
                        <c:ptCount val="1"/>
                      </c15:dlblFieldTableCache>
                    </c15:dlblFTEntry>
                  </c15:dlblFieldTable>
                  <c15:showDataLabelsRange val="0"/>
                </c:ext>
                <c:ext xmlns:c16="http://schemas.microsoft.com/office/drawing/2014/chart" uri="{C3380CC4-5D6E-409C-BE32-E72D297353CC}">
                  <c16:uniqueId val="{00000000-CAF4-45E5-A6FE-B5FC843E4A8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{40602858-862B-439F-813C-D81161B1645E}</c15:txfldGUID>
                      <c15:f>Diagramm!$I$47</c15:f>
                      <c15:dlblFieldTableCache>
                        <c:ptCount val="1"/>
                      </c15:dlblFieldTableCache>
                    </c15:dlblFTEntry>
                  </c15:dlblFieldTable>
                  <c15:showDataLabelsRange val="0"/>
                </c:ext>
                <c:ext xmlns:c16="http://schemas.microsoft.com/office/drawing/2014/chart" uri="{C3380CC4-5D6E-409C-BE32-E72D297353CC}">
                  <c16:uniqueId val="{00000001-CAF4-45E5-A6FE-B5FC843E4A8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{4BEE331A-ECE8-463C-AF61-187BAFA8272B}</c15:txfldGUID>
                      <c15:f>Diagramm!$I$48</c15:f>
                      <c15:dlblFieldTableCache>
                        <c:ptCount val="1"/>
                      </c15:dlblFieldTableCache>
                    </c15:dlblFTEntry>
                  </c15:dlblFieldTable>
                  <c15:showDataLabelsRange val="0"/>
                </c:ext>
                <c:ext xmlns:c16="http://schemas.microsoft.com/office/drawing/2014/chart" uri="{C3380CC4-5D6E-409C-BE32-E72D297353CC}">
                  <c16:uniqueId val="{00000002-CAF4-45E5-A6FE-B5FC843E4A8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{8C184676-664F-4B55-8201-70148CB32CC8}</c15:txfldGUID>
                      <c15:f>Diagramm!$I$49</c15:f>
                      <c15:dlblFieldTableCache>
                        <c:ptCount val="1"/>
                      </c15:dlblFieldTableCache>
                    </c15:dlblFTEntry>
                  </c15:dlblFieldTable>
                  <c15:showDataLabelsRange val="0"/>
                </c:ext>
                <c:ext xmlns:c16="http://schemas.microsoft.com/office/drawing/2014/chart" uri="{C3380CC4-5D6E-409C-BE32-E72D297353CC}">
                  <c16:uniqueId val="{00000003-CAF4-45E5-A6FE-B5FC843E4A8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{CF6AF563-3A13-42F0-A231-B12B599DF7B1}</c15:txfldGUID>
                      <c15:f>Diagramm!$I$50</c15:f>
                      <c15:dlblFieldTableCache>
                        <c:ptCount val="1"/>
                      </c15:dlblFieldTableCache>
                    </c15:dlblFTEntry>
                  </c15:dlblFieldTable>
                  <c15:showDataLabelsRange val="0"/>
                </c:ext>
                <c:ext xmlns:c16="http://schemas.microsoft.com/office/drawing/2014/chart" uri="{C3380CC4-5D6E-409C-BE32-E72D297353CC}">
                  <c16:uniqueId val="{00000004-CAF4-45E5-A6FE-B5FC843E4A8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{280C9574-354B-442D-A54B-F2FF0072130A}</c15:txfldGUID>
                      <c15:f>Diagramm!$I$51</c15:f>
                      <c15:dlblFieldTableCache>
                        <c:ptCount val="1"/>
                      </c15:dlblFieldTableCache>
                    </c15:dlblFTEntry>
                  </c15:dlblFieldTable>
                  <c15:showDataLabelsRange val="0"/>
                </c:ext>
                <c:ext xmlns:c16="http://schemas.microsoft.com/office/drawing/2014/chart" uri="{C3380CC4-5D6E-409C-BE32-E72D297353CC}">
                  <c16:uniqueId val="{00000005-CAF4-45E5-A6FE-B5FC843E4A8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{7EADE8F9-D403-480A-81EE-304F6911FC50}</c15:txfldGUID>
                      <c15:f>Diagramm!$I$52</c15:f>
                      <c15:dlblFieldTableCache>
                        <c:ptCount val="1"/>
                      </c15:dlblFieldTableCache>
                    </c15:dlblFTEntry>
                  </c15:dlblFieldTable>
                  <c15:showDataLabelsRange val="0"/>
                </c:ext>
                <c:ext xmlns:c16="http://schemas.microsoft.com/office/drawing/2014/chart" uri="{C3380CC4-5D6E-409C-BE32-E72D297353CC}">
                  <c16:uniqueId val="{00000006-CAF4-45E5-A6FE-B5FC843E4A8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{B54E1890-1AAB-49AC-A609-0806D21CA409}</c15:txfldGUID>
                      <c15:f>Diagramm!$I$53</c15:f>
                      <c15:dlblFieldTableCache>
                        <c:ptCount val="1"/>
                      </c15:dlblFieldTableCache>
                    </c15:dlblFTEntry>
                  </c15:dlblFieldTable>
                  <c15:showDataLabelsRange val="0"/>
                </c:ext>
                <c:ext xmlns:c16="http://schemas.microsoft.com/office/drawing/2014/chart" uri="{C3380CC4-5D6E-409C-BE32-E72D297353CC}">
                  <c16:uniqueId val="{00000007-CAF4-45E5-A6FE-B5FC843E4A8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{5F79BF69-8D67-47F6-B0F3-0A61DDB305D2}</c15:txfldGUID>
                      <c15:f>Diagramm!$I$54</c15:f>
                      <c15:dlblFieldTableCache>
                        <c:ptCount val="1"/>
                      </c15:dlblFieldTableCache>
                    </c15:dlblFTEntry>
                  </c15:dlblFieldTable>
                  <c15:showDataLabelsRange val="0"/>
                </c:ext>
                <c:ext xmlns:c16="http://schemas.microsoft.com/office/drawing/2014/chart" uri="{C3380CC4-5D6E-409C-BE32-E72D297353CC}">
                  <c16:uniqueId val="{00000008-CAF4-45E5-A6FE-B5FC843E4A8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{4F98DC6A-D2F5-4FCE-834E-35DAED8D3477}</c15:txfldGUID>
                      <c15:f>Diagramm!$I$55</c15:f>
                      <c15:dlblFieldTableCache>
                        <c:ptCount val="1"/>
                      </c15:dlblFieldTableCache>
                    </c15:dlblFTEntry>
                  </c15:dlblFieldTable>
                  <c15:showDataLabelsRange val="0"/>
                </c:ext>
                <c:ext xmlns:c16="http://schemas.microsoft.com/office/drawing/2014/chart" uri="{C3380CC4-5D6E-409C-BE32-E72D297353CC}">
                  <c16:uniqueId val="{00000009-CAF4-45E5-A6FE-B5FC843E4A8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{2F3F957B-F129-475A-AAC3-FB34E18499AC}</c15:txfldGUID>
                      <c15:f>Diagramm!$I$56</c15:f>
                      <c15:dlblFieldTableCache>
                        <c:ptCount val="1"/>
                      </c15:dlblFieldTableCache>
                    </c15:dlblFTEntry>
                  </c15:dlblFieldTable>
                  <c15:showDataLabelsRange val="0"/>
                </c:ext>
                <c:ext xmlns:c16="http://schemas.microsoft.com/office/drawing/2014/chart" uri="{C3380CC4-5D6E-409C-BE32-E72D297353CC}">
                  <c16:uniqueId val="{0000000A-CAF4-45E5-A6FE-B5FC843E4A8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{CA2DE491-7C09-4AE8-9BAE-DAD2DC75E01B}</c15:txfldGUID>
                      <c15:f>Diagramm!$I$57</c15:f>
                      <c15:dlblFieldTableCache>
                        <c:ptCount val="1"/>
                      </c15:dlblFieldTableCache>
                    </c15:dlblFTEntry>
                  </c15:dlblFieldTable>
                  <c15:showDataLabelsRange val="0"/>
                </c:ext>
                <c:ext xmlns:c16="http://schemas.microsoft.com/office/drawing/2014/chart" uri="{C3380CC4-5D6E-409C-BE32-E72D297353CC}">
                  <c16:uniqueId val="{0000000B-CAF4-45E5-A6FE-B5FC843E4A8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{F3EBBE37-0A89-4C52-ADC6-503A850BE292}</c15:txfldGUID>
                      <c15:f>Diagramm!$I$58</c15:f>
                      <c15:dlblFieldTableCache>
                        <c:ptCount val="1"/>
                      </c15:dlblFieldTableCache>
                    </c15:dlblFTEntry>
                  </c15:dlblFieldTable>
                  <c15:showDataLabelsRange val="0"/>
                </c:ext>
                <c:ext xmlns:c16="http://schemas.microsoft.com/office/drawing/2014/chart" uri="{C3380CC4-5D6E-409C-BE32-E72D297353CC}">
                  <c16:uniqueId val="{0000000C-CAF4-45E5-A6FE-B5FC843E4A8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{F0D08301-C084-4AFA-8E12-DB878EEBF977}</c15:txfldGUID>
                      <c15:f>Diagramm!$I$59</c15:f>
                      <c15:dlblFieldTableCache>
                        <c:ptCount val="1"/>
                      </c15:dlblFieldTableCache>
                    </c15:dlblFTEntry>
                  </c15:dlblFieldTable>
                  <c15:showDataLabelsRange val="0"/>
                </c:ext>
                <c:ext xmlns:c16="http://schemas.microsoft.com/office/drawing/2014/chart" uri="{C3380CC4-5D6E-409C-BE32-E72D297353CC}">
                  <c16:uniqueId val="{0000000D-CAF4-45E5-A6FE-B5FC843E4A8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{46C4D38E-C87F-41B3-87EB-7C2DFE9E5A00}</c15:txfldGUID>
                      <c15:f>Diagramm!$I$60</c15:f>
                      <c15:dlblFieldTableCache>
                        <c:ptCount val="1"/>
                      </c15:dlblFieldTableCache>
                    </c15:dlblFTEntry>
                  </c15:dlblFieldTable>
                  <c15:showDataLabelsRange val="0"/>
                </c:ext>
                <c:ext xmlns:c16="http://schemas.microsoft.com/office/drawing/2014/chart" uri="{C3380CC4-5D6E-409C-BE32-E72D297353CC}">
                  <c16:uniqueId val="{0000000E-CAF4-45E5-A6FE-B5FC843E4A8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{AF476166-C2AB-4C93-BE93-D193C1E61336}</c15:txfldGUID>
                      <c15:f>Diagramm!$I$61</c15:f>
                      <c15:dlblFieldTableCache>
                        <c:ptCount val="1"/>
                      </c15:dlblFieldTableCache>
                    </c15:dlblFTEntry>
                  </c15:dlblFieldTable>
                  <c15:showDataLabelsRange val="0"/>
                </c:ext>
                <c:ext xmlns:c16="http://schemas.microsoft.com/office/drawing/2014/chart" uri="{C3380CC4-5D6E-409C-BE32-E72D297353CC}">
                  <c16:uniqueId val="{0000000F-CAF4-45E5-A6FE-B5FC843E4A8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{BA28F3B0-6523-4CFA-99DF-FD9F48C2CBE3}</c15:txfldGUID>
                      <c15:f>Diagramm!$I$62</c15:f>
                      <c15:dlblFieldTableCache>
                        <c:ptCount val="1"/>
                      </c15:dlblFieldTableCache>
                    </c15:dlblFTEntry>
                  </c15:dlblFieldTable>
                  <c15:showDataLabelsRange val="0"/>
                </c:ext>
                <c:ext xmlns:c16="http://schemas.microsoft.com/office/drawing/2014/chart" uri="{C3380CC4-5D6E-409C-BE32-E72D297353CC}">
                  <c16:uniqueId val="{00000010-CAF4-45E5-A6FE-B5FC843E4A8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{2A24270F-75F4-4B59-9D47-38A74723E228}</c15:txfldGUID>
                      <c15:f>Diagramm!$I$63</c15:f>
                      <c15:dlblFieldTableCache>
                        <c:ptCount val="1"/>
                      </c15:dlblFieldTableCache>
                    </c15:dlblFTEntry>
                  </c15:dlblFieldTable>
                  <c15:showDataLabelsRange val="0"/>
                </c:ext>
                <c:ext xmlns:c16="http://schemas.microsoft.com/office/drawing/2014/chart" uri="{C3380CC4-5D6E-409C-BE32-E72D297353CC}">
                  <c16:uniqueId val="{00000011-CAF4-45E5-A6FE-B5FC843E4A8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{22C84416-BA5D-480E-B0D8-05CA6B20C4BE}</c15:txfldGUID>
                      <c15:f>Diagramm!$I$64</c15:f>
                      <c15:dlblFieldTableCache>
                        <c:ptCount val="1"/>
                      </c15:dlblFieldTableCache>
                    </c15:dlblFTEntry>
                  </c15:dlblFieldTable>
                  <c15:showDataLabelsRange val="0"/>
                </c:ext>
                <c:ext xmlns:c16="http://schemas.microsoft.com/office/drawing/2014/chart" uri="{C3380CC4-5D6E-409C-BE32-E72D297353CC}">
                  <c16:uniqueId val="{00000012-CAF4-45E5-A6FE-B5FC843E4A8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{4E8CAB86-54B9-4EAE-B94C-6B2FD24B9FB0}</c15:txfldGUID>
                      <c15:f>Diagramm!$I$65</c15:f>
                      <c15:dlblFieldTableCache>
                        <c:ptCount val="1"/>
                      </c15:dlblFieldTableCache>
                    </c15:dlblFTEntry>
                  </c15:dlblFieldTable>
                  <c15:showDataLabelsRange val="0"/>
                </c:ext>
                <c:ext xmlns:c16="http://schemas.microsoft.com/office/drawing/2014/chart" uri="{C3380CC4-5D6E-409C-BE32-E72D297353CC}">
                  <c16:uniqueId val="{00000013-CAF4-45E5-A6FE-B5FC843E4A8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{608F96F2-6B40-4699-9061-D0062CE0DAE8}</c15:txfldGUID>
                      <c15:f>Diagramm!$I$66</c15:f>
                      <c15:dlblFieldTableCache>
                        <c:ptCount val="1"/>
                      </c15:dlblFieldTableCache>
                    </c15:dlblFTEntry>
                  </c15:dlblFieldTable>
                  <c15:showDataLabelsRange val="0"/>
                </c:ext>
                <c:ext xmlns:c16="http://schemas.microsoft.com/office/drawing/2014/chart" uri="{C3380CC4-5D6E-409C-BE32-E72D297353CC}">
                  <c16:uniqueId val="{00000014-CAF4-45E5-A6FE-B5FC843E4A8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{8BC731F2-906B-4FE5-95B4-75F150CC4E09}</c15:txfldGUID>
                      <c15:f>Diagramm!$I$67</c15:f>
                      <c15:dlblFieldTableCache>
                        <c:ptCount val="1"/>
                      </c15:dlblFieldTableCache>
                    </c15:dlblFTEntry>
                  </c15:dlblFieldTable>
                  <c15:showDataLabelsRange val="0"/>
                </c:ext>
                <c:ext xmlns:c16="http://schemas.microsoft.com/office/drawing/2014/chart" uri="{C3380CC4-5D6E-409C-BE32-E72D297353CC}">
                  <c16:uniqueId val="{00000015-CAF4-45E5-A6FE-B5FC843E4A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CAF4-45E5-A6FE-B5FC843E4A8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{48939110-8C63-4ACA-AF61-4BC53846C85F}</c15:txfldGUID>
                      <c15:f>Diagramm!$K$46</c15:f>
                      <c15:dlblFieldTableCache>
                        <c:ptCount val="1"/>
                      </c15:dlblFieldTableCache>
                    </c15:dlblFTEntry>
                  </c15:dlblFieldTable>
                  <c15:showDataLabelsRange val="0"/>
                </c:ext>
                <c:ext xmlns:c16="http://schemas.microsoft.com/office/drawing/2014/chart" uri="{C3380CC4-5D6E-409C-BE32-E72D297353CC}">
                  <c16:uniqueId val="{00000017-CAF4-45E5-A6FE-B5FC843E4A8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{103A4D25-C6B9-4AE9-AF8C-1DD54003C653}</c15:txfldGUID>
                      <c15:f>Diagramm!$K$47</c15:f>
                      <c15:dlblFieldTableCache>
                        <c:ptCount val="1"/>
                      </c15:dlblFieldTableCache>
                    </c15:dlblFTEntry>
                  </c15:dlblFieldTable>
                  <c15:showDataLabelsRange val="0"/>
                </c:ext>
                <c:ext xmlns:c16="http://schemas.microsoft.com/office/drawing/2014/chart" uri="{C3380CC4-5D6E-409C-BE32-E72D297353CC}">
                  <c16:uniqueId val="{00000018-CAF4-45E5-A6FE-B5FC843E4A8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{9AD58C87-105E-4E77-9720-06C3D02EDF23}</c15:txfldGUID>
                      <c15:f>Diagramm!$K$48</c15:f>
                      <c15:dlblFieldTableCache>
                        <c:ptCount val="1"/>
                      </c15:dlblFieldTableCache>
                    </c15:dlblFTEntry>
                  </c15:dlblFieldTable>
                  <c15:showDataLabelsRange val="0"/>
                </c:ext>
                <c:ext xmlns:c16="http://schemas.microsoft.com/office/drawing/2014/chart" uri="{C3380CC4-5D6E-409C-BE32-E72D297353CC}">
                  <c16:uniqueId val="{00000019-CAF4-45E5-A6FE-B5FC843E4A8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{E7CBDE32-3A84-407E-9D2F-F4BAB97598BE}</c15:txfldGUID>
                      <c15:f>Diagramm!$K$49</c15:f>
                      <c15:dlblFieldTableCache>
                        <c:ptCount val="1"/>
                      </c15:dlblFieldTableCache>
                    </c15:dlblFTEntry>
                  </c15:dlblFieldTable>
                  <c15:showDataLabelsRange val="0"/>
                </c:ext>
                <c:ext xmlns:c16="http://schemas.microsoft.com/office/drawing/2014/chart" uri="{C3380CC4-5D6E-409C-BE32-E72D297353CC}">
                  <c16:uniqueId val="{0000001A-CAF4-45E5-A6FE-B5FC843E4A8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{631F2674-7BCE-4B23-8473-E77CF937C84A}</c15:txfldGUID>
                      <c15:f>Diagramm!$K$50</c15:f>
                      <c15:dlblFieldTableCache>
                        <c:ptCount val="1"/>
                      </c15:dlblFieldTableCache>
                    </c15:dlblFTEntry>
                  </c15:dlblFieldTable>
                  <c15:showDataLabelsRange val="0"/>
                </c:ext>
                <c:ext xmlns:c16="http://schemas.microsoft.com/office/drawing/2014/chart" uri="{C3380CC4-5D6E-409C-BE32-E72D297353CC}">
                  <c16:uniqueId val="{0000001B-CAF4-45E5-A6FE-B5FC843E4A8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{8EB26326-FB5D-4643-B9AD-864866EB1E30}</c15:txfldGUID>
                      <c15:f>Diagramm!$K$51</c15:f>
                      <c15:dlblFieldTableCache>
                        <c:ptCount val="1"/>
                      </c15:dlblFieldTableCache>
                    </c15:dlblFTEntry>
                  </c15:dlblFieldTable>
                  <c15:showDataLabelsRange val="0"/>
                </c:ext>
                <c:ext xmlns:c16="http://schemas.microsoft.com/office/drawing/2014/chart" uri="{C3380CC4-5D6E-409C-BE32-E72D297353CC}">
                  <c16:uniqueId val="{0000001C-CAF4-45E5-A6FE-B5FC843E4A8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{5988E09B-D73C-41CA-8551-D705B540433B}</c15:txfldGUID>
                      <c15:f>Diagramm!$K$52</c15:f>
                      <c15:dlblFieldTableCache>
                        <c:ptCount val="1"/>
                      </c15:dlblFieldTableCache>
                    </c15:dlblFTEntry>
                  </c15:dlblFieldTable>
                  <c15:showDataLabelsRange val="0"/>
                </c:ext>
                <c:ext xmlns:c16="http://schemas.microsoft.com/office/drawing/2014/chart" uri="{C3380CC4-5D6E-409C-BE32-E72D297353CC}">
                  <c16:uniqueId val="{0000001D-CAF4-45E5-A6FE-B5FC843E4A8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{9137CDBC-EE72-417D-AFA8-14010DA570E4}</c15:txfldGUID>
                      <c15:f>Diagramm!$K$53</c15:f>
                      <c15:dlblFieldTableCache>
                        <c:ptCount val="1"/>
                      </c15:dlblFieldTableCache>
                    </c15:dlblFTEntry>
                  </c15:dlblFieldTable>
                  <c15:showDataLabelsRange val="0"/>
                </c:ext>
                <c:ext xmlns:c16="http://schemas.microsoft.com/office/drawing/2014/chart" uri="{C3380CC4-5D6E-409C-BE32-E72D297353CC}">
                  <c16:uniqueId val="{0000001E-CAF4-45E5-A6FE-B5FC843E4A8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{6DB7BA30-7E3B-42C1-9EC5-C9DD71B3836E}</c15:txfldGUID>
                      <c15:f>Diagramm!$K$54</c15:f>
                      <c15:dlblFieldTableCache>
                        <c:ptCount val="1"/>
                      </c15:dlblFieldTableCache>
                    </c15:dlblFTEntry>
                  </c15:dlblFieldTable>
                  <c15:showDataLabelsRange val="0"/>
                </c:ext>
                <c:ext xmlns:c16="http://schemas.microsoft.com/office/drawing/2014/chart" uri="{C3380CC4-5D6E-409C-BE32-E72D297353CC}">
                  <c16:uniqueId val="{0000001F-CAF4-45E5-A6FE-B5FC843E4A8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{52F9C3D9-E9E6-42CB-8195-3DDF0E585830}</c15:txfldGUID>
                      <c15:f>Diagramm!$K$55</c15:f>
                      <c15:dlblFieldTableCache>
                        <c:ptCount val="1"/>
                      </c15:dlblFieldTableCache>
                    </c15:dlblFTEntry>
                  </c15:dlblFieldTable>
                  <c15:showDataLabelsRange val="0"/>
                </c:ext>
                <c:ext xmlns:c16="http://schemas.microsoft.com/office/drawing/2014/chart" uri="{C3380CC4-5D6E-409C-BE32-E72D297353CC}">
                  <c16:uniqueId val="{00000020-CAF4-45E5-A6FE-B5FC843E4A8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{1B3AD902-BB1E-4531-9014-DA9E8F9AB83B}</c15:txfldGUID>
                      <c15:f>Diagramm!$K$56</c15:f>
                      <c15:dlblFieldTableCache>
                        <c:ptCount val="1"/>
                      </c15:dlblFieldTableCache>
                    </c15:dlblFTEntry>
                  </c15:dlblFieldTable>
                  <c15:showDataLabelsRange val="0"/>
                </c:ext>
                <c:ext xmlns:c16="http://schemas.microsoft.com/office/drawing/2014/chart" uri="{C3380CC4-5D6E-409C-BE32-E72D297353CC}">
                  <c16:uniqueId val="{00000021-CAF4-45E5-A6FE-B5FC843E4A8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{33E99C63-051C-43B1-AD39-5927BC76DD60}</c15:txfldGUID>
                      <c15:f>Diagramm!$K$57</c15:f>
                      <c15:dlblFieldTableCache>
                        <c:ptCount val="1"/>
                      </c15:dlblFieldTableCache>
                    </c15:dlblFTEntry>
                  </c15:dlblFieldTable>
                  <c15:showDataLabelsRange val="0"/>
                </c:ext>
                <c:ext xmlns:c16="http://schemas.microsoft.com/office/drawing/2014/chart" uri="{C3380CC4-5D6E-409C-BE32-E72D297353CC}">
                  <c16:uniqueId val="{00000022-CAF4-45E5-A6FE-B5FC843E4A8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{60EBF587-FC81-4E46-99A3-7DB5F0B92031}</c15:txfldGUID>
                      <c15:f>Diagramm!$K$58</c15:f>
                      <c15:dlblFieldTableCache>
                        <c:ptCount val="1"/>
                      </c15:dlblFieldTableCache>
                    </c15:dlblFTEntry>
                  </c15:dlblFieldTable>
                  <c15:showDataLabelsRange val="0"/>
                </c:ext>
                <c:ext xmlns:c16="http://schemas.microsoft.com/office/drawing/2014/chart" uri="{C3380CC4-5D6E-409C-BE32-E72D297353CC}">
                  <c16:uniqueId val="{00000023-CAF4-45E5-A6FE-B5FC843E4A8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{BAD14D26-AB69-4050-83E3-7539A1F7FE9E}</c15:txfldGUID>
                      <c15:f>Diagramm!$K$59</c15:f>
                      <c15:dlblFieldTableCache>
                        <c:ptCount val="1"/>
                      </c15:dlblFieldTableCache>
                    </c15:dlblFTEntry>
                  </c15:dlblFieldTable>
                  <c15:showDataLabelsRange val="0"/>
                </c:ext>
                <c:ext xmlns:c16="http://schemas.microsoft.com/office/drawing/2014/chart" uri="{C3380CC4-5D6E-409C-BE32-E72D297353CC}">
                  <c16:uniqueId val="{00000024-CAF4-45E5-A6FE-B5FC843E4A8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{638575A8-0819-4CCA-9423-A632016D3BC3}</c15:txfldGUID>
                      <c15:f>Diagramm!$K$60</c15:f>
                      <c15:dlblFieldTableCache>
                        <c:ptCount val="1"/>
                      </c15:dlblFieldTableCache>
                    </c15:dlblFTEntry>
                  </c15:dlblFieldTable>
                  <c15:showDataLabelsRange val="0"/>
                </c:ext>
                <c:ext xmlns:c16="http://schemas.microsoft.com/office/drawing/2014/chart" uri="{C3380CC4-5D6E-409C-BE32-E72D297353CC}">
                  <c16:uniqueId val="{00000025-CAF4-45E5-A6FE-B5FC843E4A8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{65BFDB97-16E7-4140-A2F8-995988D65059}</c15:txfldGUID>
                      <c15:f>Diagramm!$K$61</c15:f>
                      <c15:dlblFieldTableCache>
                        <c:ptCount val="1"/>
                      </c15:dlblFieldTableCache>
                    </c15:dlblFTEntry>
                  </c15:dlblFieldTable>
                  <c15:showDataLabelsRange val="0"/>
                </c:ext>
                <c:ext xmlns:c16="http://schemas.microsoft.com/office/drawing/2014/chart" uri="{C3380CC4-5D6E-409C-BE32-E72D297353CC}">
                  <c16:uniqueId val="{00000026-CAF4-45E5-A6FE-B5FC843E4A8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{B8ACE1D7-B352-4B2B-B9EC-F84238BD7A4E}</c15:txfldGUID>
                      <c15:f>Diagramm!$K$62</c15:f>
                      <c15:dlblFieldTableCache>
                        <c:ptCount val="1"/>
                      </c15:dlblFieldTableCache>
                    </c15:dlblFTEntry>
                  </c15:dlblFieldTable>
                  <c15:showDataLabelsRange val="0"/>
                </c:ext>
                <c:ext xmlns:c16="http://schemas.microsoft.com/office/drawing/2014/chart" uri="{C3380CC4-5D6E-409C-BE32-E72D297353CC}">
                  <c16:uniqueId val="{00000027-CAF4-45E5-A6FE-B5FC843E4A8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{1399342D-9E41-434B-ADDC-85FE991CA44E}</c15:txfldGUID>
                      <c15:f>Diagramm!$K$63</c15:f>
                      <c15:dlblFieldTableCache>
                        <c:ptCount val="1"/>
                      </c15:dlblFieldTableCache>
                    </c15:dlblFTEntry>
                  </c15:dlblFieldTable>
                  <c15:showDataLabelsRange val="0"/>
                </c:ext>
                <c:ext xmlns:c16="http://schemas.microsoft.com/office/drawing/2014/chart" uri="{C3380CC4-5D6E-409C-BE32-E72D297353CC}">
                  <c16:uniqueId val="{00000028-CAF4-45E5-A6FE-B5FC843E4A8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{72A5560A-C586-4C4D-ABE5-22E5B7B63270}</c15:txfldGUID>
                      <c15:f>Diagramm!$K$64</c15:f>
                      <c15:dlblFieldTableCache>
                        <c:ptCount val="1"/>
                      </c15:dlblFieldTableCache>
                    </c15:dlblFTEntry>
                  </c15:dlblFieldTable>
                  <c15:showDataLabelsRange val="0"/>
                </c:ext>
                <c:ext xmlns:c16="http://schemas.microsoft.com/office/drawing/2014/chart" uri="{C3380CC4-5D6E-409C-BE32-E72D297353CC}">
                  <c16:uniqueId val="{00000029-CAF4-45E5-A6FE-B5FC843E4A8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{85E52B1E-BB5D-4807-8919-E06015BDAF23}</c15:txfldGUID>
                      <c15:f>Diagramm!$K$65</c15:f>
                      <c15:dlblFieldTableCache>
                        <c:ptCount val="1"/>
                      </c15:dlblFieldTableCache>
                    </c15:dlblFTEntry>
                  </c15:dlblFieldTable>
                  <c15:showDataLabelsRange val="0"/>
                </c:ext>
                <c:ext xmlns:c16="http://schemas.microsoft.com/office/drawing/2014/chart" uri="{C3380CC4-5D6E-409C-BE32-E72D297353CC}">
                  <c16:uniqueId val="{0000002A-CAF4-45E5-A6FE-B5FC843E4A8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{88727EE4-7598-48A6-80DB-72BA7EF9AEA9}</c15:txfldGUID>
                      <c15:f>Diagramm!$K$66</c15:f>
                      <c15:dlblFieldTableCache>
                        <c:ptCount val="1"/>
                      </c15:dlblFieldTableCache>
                    </c15:dlblFTEntry>
                  </c15:dlblFieldTable>
                  <c15:showDataLabelsRange val="0"/>
                </c:ext>
                <c:ext xmlns:c16="http://schemas.microsoft.com/office/drawing/2014/chart" uri="{C3380CC4-5D6E-409C-BE32-E72D297353CC}">
                  <c16:uniqueId val="{0000002B-CAF4-45E5-A6FE-B5FC843E4A8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{E6A5FE4A-33CD-4168-B92C-EAE3B26C4C6E}</c15:txfldGUID>
                      <c15:f>Diagramm!$K$67</c15:f>
                      <c15:dlblFieldTableCache>
                        <c:ptCount val="1"/>
                      </c15:dlblFieldTableCache>
                    </c15:dlblFTEntry>
                  </c15:dlblFieldTable>
                  <c15:showDataLabelsRange val="0"/>
                </c:ext>
                <c:ext xmlns:c16="http://schemas.microsoft.com/office/drawing/2014/chart" uri="{C3380CC4-5D6E-409C-BE32-E72D297353CC}">
                  <c16:uniqueId val="{0000002C-CAF4-45E5-A6FE-B5FC843E4A8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CAF4-45E5-A6FE-B5FC843E4A8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{96CA3B35-41E4-4C74-9340-3E0974F01D28}</c15:txfldGUID>
                      <c15:f>Diagramm!$J$46</c15:f>
                      <c15:dlblFieldTableCache>
                        <c:ptCount val="1"/>
                      </c15:dlblFieldTableCache>
                    </c15:dlblFTEntry>
                  </c15:dlblFieldTable>
                  <c15:showDataLabelsRange val="0"/>
                </c:ext>
                <c:ext xmlns:c16="http://schemas.microsoft.com/office/drawing/2014/chart" uri="{C3380CC4-5D6E-409C-BE32-E72D297353CC}">
                  <c16:uniqueId val="{0000002E-CAF4-45E5-A6FE-B5FC843E4A8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{79553E7A-8383-4DB3-BA28-AB5A2942892F}</c15:txfldGUID>
                      <c15:f>Diagramm!$J$47</c15:f>
                      <c15:dlblFieldTableCache>
                        <c:ptCount val="1"/>
                      </c15:dlblFieldTableCache>
                    </c15:dlblFTEntry>
                  </c15:dlblFieldTable>
                  <c15:showDataLabelsRange val="0"/>
                </c:ext>
                <c:ext xmlns:c16="http://schemas.microsoft.com/office/drawing/2014/chart" uri="{C3380CC4-5D6E-409C-BE32-E72D297353CC}">
                  <c16:uniqueId val="{0000002F-CAF4-45E5-A6FE-B5FC843E4A8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{4A3A9F11-9F90-4F4E-A387-8E1493A2754B}</c15:txfldGUID>
                      <c15:f>Diagramm!$J$48</c15:f>
                      <c15:dlblFieldTableCache>
                        <c:ptCount val="1"/>
                      </c15:dlblFieldTableCache>
                    </c15:dlblFTEntry>
                  </c15:dlblFieldTable>
                  <c15:showDataLabelsRange val="0"/>
                </c:ext>
                <c:ext xmlns:c16="http://schemas.microsoft.com/office/drawing/2014/chart" uri="{C3380CC4-5D6E-409C-BE32-E72D297353CC}">
                  <c16:uniqueId val="{00000030-CAF4-45E5-A6FE-B5FC843E4A8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{F80C0E2F-DBE2-49AD-948E-6E1419015FE9}</c15:txfldGUID>
                      <c15:f>Diagramm!$J$49</c15:f>
                      <c15:dlblFieldTableCache>
                        <c:ptCount val="1"/>
                      </c15:dlblFieldTableCache>
                    </c15:dlblFTEntry>
                  </c15:dlblFieldTable>
                  <c15:showDataLabelsRange val="0"/>
                </c:ext>
                <c:ext xmlns:c16="http://schemas.microsoft.com/office/drawing/2014/chart" uri="{C3380CC4-5D6E-409C-BE32-E72D297353CC}">
                  <c16:uniqueId val="{00000031-CAF4-45E5-A6FE-B5FC843E4A8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{333C3753-6DCA-41A3-B7E5-139637BCB5AC}</c15:txfldGUID>
                      <c15:f>Diagramm!$J$50</c15:f>
                      <c15:dlblFieldTableCache>
                        <c:ptCount val="1"/>
                      </c15:dlblFieldTableCache>
                    </c15:dlblFTEntry>
                  </c15:dlblFieldTable>
                  <c15:showDataLabelsRange val="0"/>
                </c:ext>
                <c:ext xmlns:c16="http://schemas.microsoft.com/office/drawing/2014/chart" uri="{C3380CC4-5D6E-409C-BE32-E72D297353CC}">
                  <c16:uniqueId val="{00000032-CAF4-45E5-A6FE-B5FC843E4A8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{A3142023-7357-4BFE-AFD5-BC03B61D85AF}</c15:txfldGUID>
                      <c15:f>Diagramm!$J$51</c15:f>
                      <c15:dlblFieldTableCache>
                        <c:ptCount val="1"/>
                      </c15:dlblFieldTableCache>
                    </c15:dlblFTEntry>
                  </c15:dlblFieldTable>
                  <c15:showDataLabelsRange val="0"/>
                </c:ext>
                <c:ext xmlns:c16="http://schemas.microsoft.com/office/drawing/2014/chart" uri="{C3380CC4-5D6E-409C-BE32-E72D297353CC}">
                  <c16:uniqueId val="{00000033-CAF4-45E5-A6FE-B5FC843E4A8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{CB093348-3D88-42D3-BA0C-6B571DC71ACB}</c15:txfldGUID>
                      <c15:f>Diagramm!$J$52</c15:f>
                      <c15:dlblFieldTableCache>
                        <c:ptCount val="1"/>
                      </c15:dlblFieldTableCache>
                    </c15:dlblFTEntry>
                  </c15:dlblFieldTable>
                  <c15:showDataLabelsRange val="0"/>
                </c:ext>
                <c:ext xmlns:c16="http://schemas.microsoft.com/office/drawing/2014/chart" uri="{C3380CC4-5D6E-409C-BE32-E72D297353CC}">
                  <c16:uniqueId val="{00000034-CAF4-45E5-A6FE-B5FC843E4A8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{9445AA5E-C7EA-4CE3-8FE9-ADE654DD2B55}</c15:txfldGUID>
                      <c15:f>Diagramm!$J$53</c15:f>
                      <c15:dlblFieldTableCache>
                        <c:ptCount val="1"/>
                      </c15:dlblFieldTableCache>
                    </c15:dlblFTEntry>
                  </c15:dlblFieldTable>
                  <c15:showDataLabelsRange val="0"/>
                </c:ext>
                <c:ext xmlns:c16="http://schemas.microsoft.com/office/drawing/2014/chart" uri="{C3380CC4-5D6E-409C-BE32-E72D297353CC}">
                  <c16:uniqueId val="{00000035-CAF4-45E5-A6FE-B5FC843E4A8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{4FC9222E-8596-4916-B97D-CA59599ABFB4}</c15:txfldGUID>
                      <c15:f>Diagramm!$J$54</c15:f>
                      <c15:dlblFieldTableCache>
                        <c:ptCount val="1"/>
                      </c15:dlblFieldTableCache>
                    </c15:dlblFTEntry>
                  </c15:dlblFieldTable>
                  <c15:showDataLabelsRange val="0"/>
                </c:ext>
                <c:ext xmlns:c16="http://schemas.microsoft.com/office/drawing/2014/chart" uri="{C3380CC4-5D6E-409C-BE32-E72D297353CC}">
                  <c16:uniqueId val="{00000036-CAF4-45E5-A6FE-B5FC843E4A8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{A0157614-528A-48C4-B835-0F51E8D65638}</c15:txfldGUID>
                      <c15:f>Diagramm!$J$55</c15:f>
                      <c15:dlblFieldTableCache>
                        <c:ptCount val="1"/>
                      </c15:dlblFieldTableCache>
                    </c15:dlblFTEntry>
                  </c15:dlblFieldTable>
                  <c15:showDataLabelsRange val="0"/>
                </c:ext>
                <c:ext xmlns:c16="http://schemas.microsoft.com/office/drawing/2014/chart" uri="{C3380CC4-5D6E-409C-BE32-E72D297353CC}">
                  <c16:uniqueId val="{00000037-CAF4-45E5-A6FE-B5FC843E4A8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{023A84FD-6E55-4734-B8FC-E65C2460E22E}</c15:txfldGUID>
                      <c15:f>Diagramm!$J$56</c15:f>
                      <c15:dlblFieldTableCache>
                        <c:ptCount val="1"/>
                      </c15:dlblFieldTableCache>
                    </c15:dlblFTEntry>
                  </c15:dlblFieldTable>
                  <c15:showDataLabelsRange val="0"/>
                </c:ext>
                <c:ext xmlns:c16="http://schemas.microsoft.com/office/drawing/2014/chart" uri="{C3380CC4-5D6E-409C-BE32-E72D297353CC}">
                  <c16:uniqueId val="{00000038-CAF4-45E5-A6FE-B5FC843E4A8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{3BDD7CE1-3B54-4F86-B94F-B2754FF0C24C}</c15:txfldGUID>
                      <c15:f>Diagramm!$J$57</c15:f>
                      <c15:dlblFieldTableCache>
                        <c:ptCount val="1"/>
                      </c15:dlblFieldTableCache>
                    </c15:dlblFTEntry>
                  </c15:dlblFieldTable>
                  <c15:showDataLabelsRange val="0"/>
                </c:ext>
                <c:ext xmlns:c16="http://schemas.microsoft.com/office/drawing/2014/chart" uri="{C3380CC4-5D6E-409C-BE32-E72D297353CC}">
                  <c16:uniqueId val="{00000039-CAF4-45E5-A6FE-B5FC843E4A8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{99DED664-721F-489E-8D69-A59F9ACC09D8}</c15:txfldGUID>
                      <c15:f>Diagramm!$J$58</c15:f>
                      <c15:dlblFieldTableCache>
                        <c:ptCount val="1"/>
                      </c15:dlblFieldTableCache>
                    </c15:dlblFTEntry>
                  </c15:dlblFieldTable>
                  <c15:showDataLabelsRange val="0"/>
                </c:ext>
                <c:ext xmlns:c16="http://schemas.microsoft.com/office/drawing/2014/chart" uri="{C3380CC4-5D6E-409C-BE32-E72D297353CC}">
                  <c16:uniqueId val="{0000003A-CAF4-45E5-A6FE-B5FC843E4A8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{8ECED32B-E287-4203-9DA6-150FF79B969D}</c15:txfldGUID>
                      <c15:f>Diagramm!$J$59</c15:f>
                      <c15:dlblFieldTableCache>
                        <c:ptCount val="1"/>
                      </c15:dlblFieldTableCache>
                    </c15:dlblFTEntry>
                  </c15:dlblFieldTable>
                  <c15:showDataLabelsRange val="0"/>
                </c:ext>
                <c:ext xmlns:c16="http://schemas.microsoft.com/office/drawing/2014/chart" uri="{C3380CC4-5D6E-409C-BE32-E72D297353CC}">
                  <c16:uniqueId val="{0000003B-CAF4-45E5-A6FE-B5FC843E4A8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{914FF699-1FAB-46EC-BCCF-6DEA7A2BF304}</c15:txfldGUID>
                      <c15:f>Diagramm!$J$60</c15:f>
                      <c15:dlblFieldTableCache>
                        <c:ptCount val="1"/>
                      </c15:dlblFieldTableCache>
                    </c15:dlblFTEntry>
                  </c15:dlblFieldTable>
                  <c15:showDataLabelsRange val="0"/>
                </c:ext>
                <c:ext xmlns:c16="http://schemas.microsoft.com/office/drawing/2014/chart" uri="{C3380CC4-5D6E-409C-BE32-E72D297353CC}">
                  <c16:uniqueId val="{0000003C-CAF4-45E5-A6FE-B5FC843E4A8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{ABCD5619-7134-4F4C-B6EE-A281FCA1E90A}</c15:txfldGUID>
                      <c15:f>Diagramm!$J$61</c15:f>
                      <c15:dlblFieldTableCache>
                        <c:ptCount val="1"/>
                      </c15:dlblFieldTableCache>
                    </c15:dlblFTEntry>
                  </c15:dlblFieldTable>
                  <c15:showDataLabelsRange val="0"/>
                </c:ext>
                <c:ext xmlns:c16="http://schemas.microsoft.com/office/drawing/2014/chart" uri="{C3380CC4-5D6E-409C-BE32-E72D297353CC}">
                  <c16:uniqueId val="{0000003D-CAF4-45E5-A6FE-B5FC843E4A8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{2649E8FF-B957-457F-91CE-92FC3AF99B0F}</c15:txfldGUID>
                      <c15:f>Diagramm!$J$62</c15:f>
                      <c15:dlblFieldTableCache>
                        <c:ptCount val="1"/>
                      </c15:dlblFieldTableCache>
                    </c15:dlblFTEntry>
                  </c15:dlblFieldTable>
                  <c15:showDataLabelsRange val="0"/>
                </c:ext>
                <c:ext xmlns:c16="http://schemas.microsoft.com/office/drawing/2014/chart" uri="{C3380CC4-5D6E-409C-BE32-E72D297353CC}">
                  <c16:uniqueId val="{0000003E-CAF4-45E5-A6FE-B5FC843E4A8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{F0FB1CB4-DCA4-45A3-8D0F-3BA72715B251}</c15:txfldGUID>
                      <c15:f>Diagramm!$J$63</c15:f>
                      <c15:dlblFieldTableCache>
                        <c:ptCount val="1"/>
                      </c15:dlblFieldTableCache>
                    </c15:dlblFTEntry>
                  </c15:dlblFieldTable>
                  <c15:showDataLabelsRange val="0"/>
                </c:ext>
                <c:ext xmlns:c16="http://schemas.microsoft.com/office/drawing/2014/chart" uri="{C3380CC4-5D6E-409C-BE32-E72D297353CC}">
                  <c16:uniqueId val="{0000003F-CAF4-45E5-A6FE-B5FC843E4A8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{FA3E0106-CCF5-49EA-AF15-A23AA548CA55}</c15:txfldGUID>
                      <c15:f>Diagramm!$J$64</c15:f>
                      <c15:dlblFieldTableCache>
                        <c:ptCount val="1"/>
                      </c15:dlblFieldTableCache>
                    </c15:dlblFTEntry>
                  </c15:dlblFieldTable>
                  <c15:showDataLabelsRange val="0"/>
                </c:ext>
                <c:ext xmlns:c16="http://schemas.microsoft.com/office/drawing/2014/chart" uri="{C3380CC4-5D6E-409C-BE32-E72D297353CC}">
                  <c16:uniqueId val="{00000040-CAF4-45E5-A6FE-B5FC843E4A8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{BFC2F950-A7B2-4EB9-B23C-BBF1201242C6}</c15:txfldGUID>
                      <c15:f>Diagramm!$J$65</c15:f>
                      <c15:dlblFieldTableCache>
                        <c:ptCount val="1"/>
                      </c15:dlblFieldTableCache>
                    </c15:dlblFTEntry>
                  </c15:dlblFieldTable>
                  <c15:showDataLabelsRange val="0"/>
                </c:ext>
                <c:ext xmlns:c16="http://schemas.microsoft.com/office/drawing/2014/chart" uri="{C3380CC4-5D6E-409C-BE32-E72D297353CC}">
                  <c16:uniqueId val="{00000041-CAF4-45E5-A6FE-B5FC843E4A8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{D1BEF1BC-A5A7-4FE7-AA09-DB4A5294F590}</c15:txfldGUID>
                      <c15:f>Diagramm!$J$66</c15:f>
                      <c15:dlblFieldTableCache>
                        <c:ptCount val="1"/>
                      </c15:dlblFieldTableCache>
                    </c15:dlblFTEntry>
                  </c15:dlblFieldTable>
                  <c15:showDataLabelsRange val="0"/>
                </c:ext>
                <c:ext xmlns:c16="http://schemas.microsoft.com/office/drawing/2014/chart" uri="{C3380CC4-5D6E-409C-BE32-E72D297353CC}">
                  <c16:uniqueId val="{00000042-CAF4-45E5-A6FE-B5FC843E4A8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{02E4AC8D-64F0-457B-B031-B468EB6536D4}</c15:txfldGUID>
                      <c15:f>Diagramm!$J$67</c15:f>
                      <c15:dlblFieldTableCache>
                        <c:ptCount val="1"/>
                      </c15:dlblFieldTableCache>
                    </c15:dlblFTEntry>
                  </c15:dlblFieldTable>
                  <c15:showDataLabelsRange val="0"/>
                </c:ext>
                <c:ext xmlns:c16="http://schemas.microsoft.com/office/drawing/2014/chart" uri="{C3380CC4-5D6E-409C-BE32-E72D297353CC}">
                  <c16:uniqueId val="{00000043-CAF4-45E5-A6FE-B5FC843E4A8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CAF4-45E5-A6FE-B5FC843E4A8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E77-41DD-85F2-420D6C5F72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E77-41DD-85F2-420D6C5F72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E77-41DD-85F2-420D6C5F72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E77-41DD-85F2-420D6C5F72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E77-41DD-85F2-420D6C5F72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E77-41DD-85F2-420D6C5F72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E77-41DD-85F2-420D6C5F72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E77-41DD-85F2-420D6C5F72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E77-41DD-85F2-420D6C5F72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E77-41DD-85F2-420D6C5F72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E77-41DD-85F2-420D6C5F72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E77-41DD-85F2-420D6C5F72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E77-41DD-85F2-420D6C5F72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E77-41DD-85F2-420D6C5F72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E77-41DD-85F2-420D6C5F72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E77-41DD-85F2-420D6C5F72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E77-41DD-85F2-420D6C5F72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E77-41DD-85F2-420D6C5F72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E77-41DD-85F2-420D6C5F72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E77-41DD-85F2-420D6C5F72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E77-41DD-85F2-420D6C5F72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E77-41DD-85F2-420D6C5F72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E77-41DD-85F2-420D6C5F72D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E77-41DD-85F2-420D6C5F72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E77-41DD-85F2-420D6C5F72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E77-41DD-85F2-420D6C5F72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E77-41DD-85F2-420D6C5F72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E77-41DD-85F2-420D6C5F72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E77-41DD-85F2-420D6C5F72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E77-41DD-85F2-420D6C5F72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E77-41DD-85F2-420D6C5F72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E77-41DD-85F2-420D6C5F72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E77-41DD-85F2-420D6C5F72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E77-41DD-85F2-420D6C5F72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E77-41DD-85F2-420D6C5F72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E77-41DD-85F2-420D6C5F72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E77-41DD-85F2-420D6C5F72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E77-41DD-85F2-420D6C5F72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E77-41DD-85F2-420D6C5F72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E77-41DD-85F2-420D6C5F72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E77-41DD-85F2-420D6C5F72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E77-41DD-85F2-420D6C5F72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E77-41DD-85F2-420D6C5F72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E77-41DD-85F2-420D6C5F72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E77-41DD-85F2-420D6C5F72D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E77-41DD-85F2-420D6C5F72D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E77-41DD-85F2-420D6C5F72D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E77-41DD-85F2-420D6C5F72D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E77-41DD-85F2-420D6C5F72D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E77-41DD-85F2-420D6C5F72D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E77-41DD-85F2-420D6C5F72D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E77-41DD-85F2-420D6C5F72D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E77-41DD-85F2-420D6C5F72D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E77-41DD-85F2-420D6C5F72D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E77-41DD-85F2-420D6C5F72D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E77-41DD-85F2-420D6C5F72D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E77-41DD-85F2-420D6C5F72D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E77-41DD-85F2-420D6C5F72D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E77-41DD-85F2-420D6C5F72D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E77-41DD-85F2-420D6C5F72D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E77-41DD-85F2-420D6C5F72D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E77-41DD-85F2-420D6C5F72D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E77-41DD-85F2-420D6C5F72D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E77-41DD-85F2-420D6C5F72D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E77-41DD-85F2-420D6C5F72D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E77-41DD-85F2-420D6C5F72D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E77-41DD-85F2-420D6C5F72D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E77-41DD-85F2-420D6C5F72D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E77-41DD-85F2-420D6C5F72D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100.88090658166004</c:v>
                </c:pt>
                <c:pt idx="2">
                  <c:v>102.41564160392997</c:v>
                </c:pt>
                <c:pt idx="3">
                  <c:v>102.10088492475202</c:v>
                </c:pt>
                <c:pt idx="4">
                  <c:v>102.90482808927757</c:v>
                </c:pt>
                <c:pt idx="5">
                  <c:v>103.8499223668878</c:v>
                </c:pt>
                <c:pt idx="6">
                  <c:v>105.56392960577628</c:v>
                </c:pt>
                <c:pt idx="7">
                  <c:v>105.37456044822176</c:v>
                </c:pt>
                <c:pt idx="8">
                  <c:v>106.04693429055081</c:v>
                </c:pt>
                <c:pt idx="9">
                  <c:v>107.28205804504678</c:v>
                </c:pt>
                <c:pt idx="10">
                  <c:v>109.14545879778403</c:v>
                </c:pt>
                <c:pt idx="11">
                  <c:v>109.25343424779335</c:v>
                </c:pt>
                <c:pt idx="12">
                  <c:v>109.73406924234821</c:v>
                </c:pt>
                <c:pt idx="13">
                  <c:v>110.74510272607102</c:v>
                </c:pt>
                <c:pt idx="14">
                  <c:v>112.2436742149886</c:v>
                </c:pt>
                <c:pt idx="15">
                  <c:v>112.44684939382294</c:v>
                </c:pt>
                <c:pt idx="16">
                  <c:v>112.96055702144363</c:v>
                </c:pt>
                <c:pt idx="17">
                  <c:v>114.11469918843262</c:v>
                </c:pt>
                <c:pt idx="18">
                  <c:v>115.75957329091244</c:v>
                </c:pt>
                <c:pt idx="19">
                  <c:v>115.95697878921195</c:v>
                </c:pt>
                <c:pt idx="20">
                  <c:v>116.39042603939249</c:v>
                </c:pt>
                <c:pt idx="21">
                  <c:v>117.23877513803444</c:v>
                </c:pt>
                <c:pt idx="22">
                  <c:v>118.70551035400081</c:v>
                </c:pt>
                <c:pt idx="23">
                  <c:v>118.71468002485084</c:v>
                </c:pt>
                <c:pt idx="24">
                  <c:v>118.45895954114556</c:v>
                </c:pt>
              </c:numCache>
            </c:numRef>
          </c:val>
          <c:smooth val="0"/>
          <c:extLst>
            <c:ext xmlns:c16="http://schemas.microsoft.com/office/drawing/2014/chart" uri="{C3380CC4-5D6E-409C-BE32-E72D297353CC}">
              <c16:uniqueId val="{00000000-F259-41EA-AE37-61902D5F3ED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101.779849426507</c:v>
                </c:pt>
                <c:pt idx="2">
                  <c:v>104.0561366277601</c:v>
                </c:pt>
                <c:pt idx="3">
                  <c:v>104.7016320549745</c:v>
                </c:pt>
                <c:pt idx="4">
                  <c:v>104.24561669445707</c:v>
                </c:pt>
                <c:pt idx="5">
                  <c:v>106.22631499166289</c:v>
                </c:pt>
                <c:pt idx="6">
                  <c:v>108.55439341114648</c:v>
                </c:pt>
                <c:pt idx="7">
                  <c:v>108.84998231519378</c:v>
                </c:pt>
                <c:pt idx="8">
                  <c:v>108.50260219291596</c:v>
                </c:pt>
                <c:pt idx="9">
                  <c:v>110.99363346975899</c:v>
                </c:pt>
                <c:pt idx="10">
                  <c:v>112.82653731494115</c:v>
                </c:pt>
                <c:pt idx="11">
                  <c:v>114.174372189379</c:v>
                </c:pt>
                <c:pt idx="12">
                  <c:v>114.39416906674751</c:v>
                </c:pt>
                <c:pt idx="13">
                  <c:v>116.7980395129099</c:v>
                </c:pt>
                <c:pt idx="14">
                  <c:v>118.91768985902682</c:v>
                </c:pt>
                <c:pt idx="15">
                  <c:v>119.39139002576928</c:v>
                </c:pt>
                <c:pt idx="16">
                  <c:v>120.25668233035218</c:v>
                </c:pt>
                <c:pt idx="17">
                  <c:v>123.41847304330251</c:v>
                </c:pt>
                <c:pt idx="18">
                  <c:v>125.3878025365065</c:v>
                </c:pt>
                <c:pt idx="19">
                  <c:v>126.85943105451973</c:v>
                </c:pt>
                <c:pt idx="20">
                  <c:v>126.94532868475569</c:v>
                </c:pt>
                <c:pt idx="21">
                  <c:v>129.34161992825022</c:v>
                </c:pt>
                <c:pt idx="22">
                  <c:v>130.74503562225254</c:v>
                </c:pt>
                <c:pt idx="23">
                  <c:v>131.60653832550148</c:v>
                </c:pt>
                <c:pt idx="24">
                  <c:v>127.09312313677934</c:v>
                </c:pt>
              </c:numCache>
            </c:numRef>
          </c:val>
          <c:smooth val="0"/>
          <c:extLst>
            <c:ext xmlns:c16="http://schemas.microsoft.com/office/drawing/2014/chart" uri="{C3380CC4-5D6E-409C-BE32-E72D297353CC}">
              <c16:uniqueId val="{00000001-F259-41EA-AE37-61902D5F3ED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102.49734837527723</c:v>
                </c:pt>
                <c:pt idx="2">
                  <c:v>100.33265837431298</c:v>
                </c:pt>
                <c:pt idx="3">
                  <c:v>102.37007038858354</c:v>
                </c:pt>
                <c:pt idx="4">
                  <c:v>98.0406903866551</c:v>
                </c:pt>
                <c:pt idx="5">
                  <c:v>99.835117153601388</c:v>
                </c:pt>
                <c:pt idx="6">
                  <c:v>97.246167196991607</c:v>
                </c:pt>
                <c:pt idx="7">
                  <c:v>98.424452801079937</c:v>
                </c:pt>
                <c:pt idx="8">
                  <c:v>96.734162568701194</c:v>
                </c:pt>
                <c:pt idx="9">
                  <c:v>98.327065856715848</c:v>
                </c:pt>
                <c:pt idx="10">
                  <c:v>95.677369588274999</c:v>
                </c:pt>
                <c:pt idx="11">
                  <c:v>98.054189567061997</c:v>
                </c:pt>
                <c:pt idx="12">
                  <c:v>96.309902613055627</c:v>
                </c:pt>
                <c:pt idx="13">
                  <c:v>97.519043486645458</c:v>
                </c:pt>
                <c:pt idx="14">
                  <c:v>95.202005592517608</c:v>
                </c:pt>
                <c:pt idx="15">
                  <c:v>96.1614116285797</c:v>
                </c:pt>
                <c:pt idx="16">
                  <c:v>94.485584803779759</c:v>
                </c:pt>
                <c:pt idx="17">
                  <c:v>96.152733584032404</c:v>
                </c:pt>
                <c:pt idx="18">
                  <c:v>93.132774081573615</c:v>
                </c:pt>
                <c:pt idx="19">
                  <c:v>94.915630122456847</c:v>
                </c:pt>
                <c:pt idx="20">
                  <c:v>93.104811493587889</c:v>
                </c:pt>
                <c:pt idx="21">
                  <c:v>94.230064603220526</c:v>
                </c:pt>
                <c:pt idx="22">
                  <c:v>91.61797319448462</c:v>
                </c:pt>
                <c:pt idx="23">
                  <c:v>93.168450486934717</c:v>
                </c:pt>
                <c:pt idx="24">
                  <c:v>89.397358017548939</c:v>
                </c:pt>
              </c:numCache>
            </c:numRef>
          </c:val>
          <c:smooth val="0"/>
          <c:extLst>
            <c:ext xmlns:c16="http://schemas.microsoft.com/office/drawing/2014/chart" uri="{C3380CC4-5D6E-409C-BE32-E72D297353CC}">
              <c16:uniqueId val="{00000002-F259-41EA-AE37-61902D5F3ED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F259-41EA-AE37-61902D5F3ED5}"/>
                </c:ext>
              </c:extLst>
            </c:dLbl>
            <c:dLbl>
              <c:idx val="1"/>
              <c:delete val="1"/>
              <c:extLst>
                <c:ext xmlns:c15="http://schemas.microsoft.com/office/drawing/2012/chart" uri="{CE6537A1-D6FC-4f65-9D91-7224C49458BB}"/>
                <c:ext xmlns:c16="http://schemas.microsoft.com/office/drawing/2014/chart" uri="{C3380CC4-5D6E-409C-BE32-E72D297353CC}">
                  <c16:uniqueId val="{00000004-F259-41EA-AE37-61902D5F3ED5}"/>
                </c:ext>
              </c:extLst>
            </c:dLbl>
            <c:dLbl>
              <c:idx val="2"/>
              <c:delete val="1"/>
              <c:extLst>
                <c:ext xmlns:c15="http://schemas.microsoft.com/office/drawing/2012/chart" uri="{CE6537A1-D6FC-4f65-9D91-7224C49458BB}"/>
                <c:ext xmlns:c16="http://schemas.microsoft.com/office/drawing/2014/chart" uri="{C3380CC4-5D6E-409C-BE32-E72D297353CC}">
                  <c16:uniqueId val="{00000005-F259-41EA-AE37-61902D5F3ED5}"/>
                </c:ext>
              </c:extLst>
            </c:dLbl>
            <c:dLbl>
              <c:idx val="3"/>
              <c:delete val="1"/>
              <c:extLst>
                <c:ext xmlns:c15="http://schemas.microsoft.com/office/drawing/2012/chart" uri="{CE6537A1-D6FC-4f65-9D91-7224C49458BB}"/>
                <c:ext xmlns:c16="http://schemas.microsoft.com/office/drawing/2014/chart" uri="{C3380CC4-5D6E-409C-BE32-E72D297353CC}">
                  <c16:uniqueId val="{00000006-F259-41EA-AE37-61902D5F3ED5}"/>
                </c:ext>
              </c:extLst>
            </c:dLbl>
            <c:dLbl>
              <c:idx val="4"/>
              <c:delete val="1"/>
              <c:extLst>
                <c:ext xmlns:c15="http://schemas.microsoft.com/office/drawing/2012/chart" uri="{CE6537A1-D6FC-4f65-9D91-7224C49458BB}"/>
                <c:ext xmlns:c16="http://schemas.microsoft.com/office/drawing/2014/chart" uri="{C3380CC4-5D6E-409C-BE32-E72D297353CC}">
                  <c16:uniqueId val="{00000007-F259-41EA-AE37-61902D5F3ED5}"/>
                </c:ext>
              </c:extLst>
            </c:dLbl>
            <c:dLbl>
              <c:idx val="5"/>
              <c:delete val="1"/>
              <c:extLst>
                <c:ext xmlns:c15="http://schemas.microsoft.com/office/drawing/2012/chart" uri="{CE6537A1-D6FC-4f65-9D91-7224C49458BB}"/>
                <c:ext xmlns:c16="http://schemas.microsoft.com/office/drawing/2014/chart" uri="{C3380CC4-5D6E-409C-BE32-E72D297353CC}">
                  <c16:uniqueId val="{00000008-F259-41EA-AE37-61902D5F3ED5}"/>
                </c:ext>
              </c:extLst>
            </c:dLbl>
            <c:dLbl>
              <c:idx val="6"/>
              <c:delete val="1"/>
              <c:extLst>
                <c:ext xmlns:c15="http://schemas.microsoft.com/office/drawing/2012/chart" uri="{CE6537A1-D6FC-4f65-9D91-7224C49458BB}"/>
                <c:ext xmlns:c16="http://schemas.microsoft.com/office/drawing/2014/chart" uri="{C3380CC4-5D6E-409C-BE32-E72D297353CC}">
                  <c16:uniqueId val="{00000009-F259-41EA-AE37-61902D5F3ED5}"/>
                </c:ext>
              </c:extLst>
            </c:dLbl>
            <c:dLbl>
              <c:idx val="7"/>
              <c:delete val="1"/>
              <c:extLst>
                <c:ext xmlns:c15="http://schemas.microsoft.com/office/drawing/2012/chart" uri="{CE6537A1-D6FC-4f65-9D91-7224C49458BB}"/>
                <c:ext xmlns:c16="http://schemas.microsoft.com/office/drawing/2014/chart" uri="{C3380CC4-5D6E-409C-BE32-E72D297353CC}">
                  <c16:uniqueId val="{0000000A-F259-41EA-AE37-61902D5F3ED5}"/>
                </c:ext>
              </c:extLst>
            </c:dLbl>
            <c:dLbl>
              <c:idx val="8"/>
              <c:delete val="1"/>
              <c:extLst>
                <c:ext xmlns:c15="http://schemas.microsoft.com/office/drawing/2012/chart" uri="{CE6537A1-D6FC-4f65-9D91-7224C49458BB}"/>
                <c:ext xmlns:c16="http://schemas.microsoft.com/office/drawing/2014/chart" uri="{C3380CC4-5D6E-409C-BE32-E72D297353CC}">
                  <c16:uniqueId val="{0000000B-F259-41EA-AE37-61902D5F3ED5}"/>
                </c:ext>
              </c:extLst>
            </c:dLbl>
            <c:dLbl>
              <c:idx val="9"/>
              <c:delete val="1"/>
              <c:extLst>
                <c:ext xmlns:c15="http://schemas.microsoft.com/office/drawing/2012/chart" uri="{CE6537A1-D6FC-4f65-9D91-7224C49458BB}"/>
                <c:ext xmlns:c16="http://schemas.microsoft.com/office/drawing/2014/chart" uri="{C3380CC4-5D6E-409C-BE32-E72D297353CC}">
                  <c16:uniqueId val="{0000000C-F259-41EA-AE37-61902D5F3ED5}"/>
                </c:ext>
              </c:extLst>
            </c:dLbl>
            <c:dLbl>
              <c:idx val="10"/>
              <c:delete val="1"/>
              <c:extLst>
                <c:ext xmlns:c15="http://schemas.microsoft.com/office/drawing/2012/chart" uri="{CE6537A1-D6FC-4f65-9D91-7224C49458BB}"/>
                <c:ext xmlns:c16="http://schemas.microsoft.com/office/drawing/2014/chart" uri="{C3380CC4-5D6E-409C-BE32-E72D297353CC}">
                  <c16:uniqueId val="{0000000D-F259-41EA-AE37-61902D5F3ED5}"/>
                </c:ext>
              </c:extLst>
            </c:dLbl>
            <c:dLbl>
              <c:idx val="11"/>
              <c:delete val="1"/>
              <c:extLst>
                <c:ext xmlns:c15="http://schemas.microsoft.com/office/drawing/2012/chart" uri="{CE6537A1-D6FC-4f65-9D91-7224C49458BB}"/>
                <c:ext xmlns:c16="http://schemas.microsoft.com/office/drawing/2014/chart" uri="{C3380CC4-5D6E-409C-BE32-E72D297353CC}">
                  <c16:uniqueId val="{0000000E-F259-41EA-AE37-61902D5F3ED5}"/>
                </c:ext>
              </c:extLst>
            </c:dLbl>
            <c:dLbl>
              <c:idx val="12"/>
              <c:delete val="1"/>
              <c:extLst>
                <c:ext xmlns:c15="http://schemas.microsoft.com/office/drawing/2012/chart" uri="{CE6537A1-D6FC-4f65-9D91-7224C49458BB}"/>
                <c:ext xmlns:c16="http://schemas.microsoft.com/office/drawing/2014/chart" uri="{C3380CC4-5D6E-409C-BE32-E72D297353CC}">
                  <c16:uniqueId val="{0000000F-F259-41EA-AE37-61902D5F3ED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259-41EA-AE37-61902D5F3ED5}"/>
                </c:ext>
              </c:extLst>
            </c:dLbl>
            <c:dLbl>
              <c:idx val="14"/>
              <c:delete val="1"/>
              <c:extLst>
                <c:ext xmlns:c15="http://schemas.microsoft.com/office/drawing/2012/chart" uri="{CE6537A1-D6FC-4f65-9D91-7224C49458BB}"/>
                <c:ext xmlns:c16="http://schemas.microsoft.com/office/drawing/2014/chart" uri="{C3380CC4-5D6E-409C-BE32-E72D297353CC}">
                  <c16:uniqueId val="{00000011-F259-41EA-AE37-61902D5F3ED5}"/>
                </c:ext>
              </c:extLst>
            </c:dLbl>
            <c:dLbl>
              <c:idx val="15"/>
              <c:delete val="1"/>
              <c:extLst>
                <c:ext xmlns:c15="http://schemas.microsoft.com/office/drawing/2012/chart" uri="{CE6537A1-D6FC-4f65-9D91-7224C49458BB}"/>
                <c:ext xmlns:c16="http://schemas.microsoft.com/office/drawing/2014/chart" uri="{C3380CC4-5D6E-409C-BE32-E72D297353CC}">
                  <c16:uniqueId val="{00000012-F259-41EA-AE37-61902D5F3ED5}"/>
                </c:ext>
              </c:extLst>
            </c:dLbl>
            <c:dLbl>
              <c:idx val="16"/>
              <c:delete val="1"/>
              <c:extLst>
                <c:ext xmlns:c15="http://schemas.microsoft.com/office/drawing/2012/chart" uri="{CE6537A1-D6FC-4f65-9D91-7224C49458BB}"/>
                <c:ext xmlns:c16="http://schemas.microsoft.com/office/drawing/2014/chart" uri="{C3380CC4-5D6E-409C-BE32-E72D297353CC}">
                  <c16:uniqueId val="{00000013-F259-41EA-AE37-61902D5F3ED5}"/>
                </c:ext>
              </c:extLst>
            </c:dLbl>
            <c:dLbl>
              <c:idx val="17"/>
              <c:delete val="1"/>
              <c:extLst>
                <c:ext xmlns:c15="http://schemas.microsoft.com/office/drawing/2012/chart" uri="{CE6537A1-D6FC-4f65-9D91-7224C49458BB}"/>
                <c:ext xmlns:c16="http://schemas.microsoft.com/office/drawing/2014/chart" uri="{C3380CC4-5D6E-409C-BE32-E72D297353CC}">
                  <c16:uniqueId val="{00000014-F259-41EA-AE37-61902D5F3ED5}"/>
                </c:ext>
              </c:extLst>
            </c:dLbl>
            <c:dLbl>
              <c:idx val="18"/>
              <c:delete val="1"/>
              <c:extLst>
                <c:ext xmlns:c15="http://schemas.microsoft.com/office/drawing/2012/chart" uri="{CE6537A1-D6FC-4f65-9D91-7224C49458BB}"/>
                <c:ext xmlns:c16="http://schemas.microsoft.com/office/drawing/2014/chart" uri="{C3380CC4-5D6E-409C-BE32-E72D297353CC}">
                  <c16:uniqueId val="{00000015-F259-41EA-AE37-61902D5F3ED5}"/>
                </c:ext>
              </c:extLst>
            </c:dLbl>
            <c:dLbl>
              <c:idx val="19"/>
              <c:delete val="1"/>
              <c:extLst>
                <c:ext xmlns:c15="http://schemas.microsoft.com/office/drawing/2012/chart" uri="{CE6537A1-D6FC-4f65-9D91-7224C49458BB}"/>
                <c:ext xmlns:c16="http://schemas.microsoft.com/office/drawing/2014/chart" uri="{C3380CC4-5D6E-409C-BE32-E72D297353CC}">
                  <c16:uniqueId val="{00000016-F259-41EA-AE37-61902D5F3ED5}"/>
                </c:ext>
              </c:extLst>
            </c:dLbl>
            <c:dLbl>
              <c:idx val="20"/>
              <c:delete val="1"/>
              <c:extLst>
                <c:ext xmlns:c15="http://schemas.microsoft.com/office/drawing/2012/chart" uri="{CE6537A1-D6FC-4f65-9D91-7224C49458BB}"/>
                <c:ext xmlns:c16="http://schemas.microsoft.com/office/drawing/2014/chart" uri="{C3380CC4-5D6E-409C-BE32-E72D297353CC}">
                  <c16:uniqueId val="{00000017-F259-41EA-AE37-61902D5F3ED5}"/>
                </c:ext>
              </c:extLst>
            </c:dLbl>
            <c:dLbl>
              <c:idx val="21"/>
              <c:delete val="1"/>
              <c:extLst>
                <c:ext xmlns:c15="http://schemas.microsoft.com/office/drawing/2012/chart" uri="{CE6537A1-D6FC-4f65-9D91-7224C49458BB}"/>
                <c:ext xmlns:c16="http://schemas.microsoft.com/office/drawing/2014/chart" uri="{C3380CC4-5D6E-409C-BE32-E72D297353CC}">
                  <c16:uniqueId val="{00000018-F259-41EA-AE37-61902D5F3ED5}"/>
                </c:ext>
              </c:extLst>
            </c:dLbl>
            <c:dLbl>
              <c:idx val="22"/>
              <c:delete val="1"/>
              <c:extLst>
                <c:ext xmlns:c15="http://schemas.microsoft.com/office/drawing/2012/chart" uri="{CE6537A1-D6FC-4f65-9D91-7224C49458BB}"/>
                <c:ext xmlns:c16="http://schemas.microsoft.com/office/drawing/2014/chart" uri="{C3380CC4-5D6E-409C-BE32-E72D297353CC}">
                  <c16:uniqueId val="{00000019-F259-41EA-AE37-61902D5F3ED5}"/>
                </c:ext>
              </c:extLst>
            </c:dLbl>
            <c:dLbl>
              <c:idx val="23"/>
              <c:delete val="1"/>
              <c:extLst>
                <c:ext xmlns:c15="http://schemas.microsoft.com/office/drawing/2012/chart" uri="{CE6537A1-D6FC-4f65-9D91-7224C49458BB}"/>
                <c:ext xmlns:c16="http://schemas.microsoft.com/office/drawing/2014/chart" uri="{C3380CC4-5D6E-409C-BE32-E72D297353CC}">
                  <c16:uniqueId val="{0000001A-F259-41EA-AE37-61902D5F3ED5}"/>
                </c:ext>
              </c:extLst>
            </c:dLbl>
            <c:dLbl>
              <c:idx val="24"/>
              <c:delete val="1"/>
              <c:extLst>
                <c:ext xmlns:c15="http://schemas.microsoft.com/office/drawing/2012/chart" uri="{CE6537A1-D6FC-4f65-9D91-7224C49458BB}"/>
                <c:ext xmlns:c16="http://schemas.microsoft.com/office/drawing/2014/chart" uri="{C3380CC4-5D6E-409C-BE32-E72D297353CC}">
                  <c16:uniqueId val="{0000001B-F259-41EA-AE37-61902D5F3ED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F259-41EA-AE37-61902D5F3ED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lc="http://schemas.openxmlformats.org/drawingml/2006/lockedCanvas" xmlns="" xmlns:mo="http://schemas.microsoft.com/office/mac/office/2008/main" xmlns:mv="urn:schemas-microsoft-com:mac:vml" xmlns:o="urn:schemas-microsoft-com:office:office" xmlns:v="urn:schemas-microsoft-com:vml" xmlns:w10="urn:schemas-microsoft-com:office:word" xmlns:w="http://schemas.openxmlformats.org/wordprocessingml/2006/main" xmlns:ma14="http://schemas.microsoft.com/office/mac/drawingml/2011/main" xmlns:pic="http://schemas.openxmlformats.org/drawingml/2006/picture" xmlns:wps="http://schemas.microsoft.com/office/word/2010/wordprocessingShape" xmlns:wne="http://schemas.microsoft.com/office/word/2006/wordml" xmlns:wpi="http://schemas.microsoft.com/office/word/2010/wordprocessingInk" xmlns:wpg="http://schemas.microsoft.com/office/word/2010/wordprocessingGroup" xmlns:w15="http://schemas.microsoft.com/office/word/2012/wordml" xmlns:w14="http://schemas.microsoft.com/office/word/2010/wordml" xmlns:wp="http://schemas.openxmlformats.org/drawingml/2006/wordprocessingDrawing" xmlns:wp14="http://schemas.microsoft.com/office/word/2010/wordprocessingDrawing" xmlns:m="http://schemas.openxmlformats.org/officeDocument/2006/math" xmlns:r="http://schemas.openxmlformats.org/officeDocument/2006/relationships" xmlns:mc="http://schemas.openxmlformats.org/markup-compatibility/2006" xmlns:wpc="http://schemas.microsoft.com/office/word/2010/wordprocessing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München (843)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552450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92" t="s">
        <v>97</v>
      </c>
      <c r="F8" s="592" t="s">
        <v>98</v>
      </c>
      <c r="G8" s="592" t="s">
        <v>99</v>
      </c>
      <c r="H8" s="592" t="s">
        <v>100</v>
      </c>
      <c r="I8" s="592" t="s">
        <v>101</v>
      </c>
      <c r="J8" s="590"/>
      <c r="K8" s="591"/>
    </row>
    <row r="9" spans="1:255" ht="12" customHeight="1" x14ac:dyDescent="0.2">
      <c r="A9" s="578"/>
      <c r="B9" s="579"/>
      <c r="C9" s="579"/>
      <c r="D9" s="583"/>
      <c r="E9" s="593"/>
      <c r="F9" s="593"/>
      <c r="G9" s="593"/>
      <c r="H9" s="593"/>
      <c r="I9" s="593"/>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1149752</v>
      </c>
      <c r="F11" s="238">
        <v>1152234</v>
      </c>
      <c r="G11" s="238">
        <v>1152145</v>
      </c>
      <c r="H11" s="238">
        <v>1137909</v>
      </c>
      <c r="I11" s="265">
        <v>1129675</v>
      </c>
      <c r="J11" s="263">
        <v>20077</v>
      </c>
      <c r="K11" s="266">
        <v>1.7772368158983778</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9.4261197197308633</v>
      </c>
      <c r="E13" s="115">
        <v>108377</v>
      </c>
      <c r="F13" s="114">
        <v>109076</v>
      </c>
      <c r="G13" s="114">
        <v>110405</v>
      </c>
      <c r="H13" s="114">
        <v>110467</v>
      </c>
      <c r="I13" s="140">
        <v>108241</v>
      </c>
      <c r="J13" s="115">
        <v>136</v>
      </c>
      <c r="K13" s="116">
        <v>0.12564555020740756</v>
      </c>
    </row>
    <row r="14" spans="1:255" ht="14.1" customHeight="1" x14ac:dyDescent="0.2">
      <c r="A14" s="306" t="s">
        <v>230</v>
      </c>
      <c r="B14" s="307"/>
      <c r="C14" s="308"/>
      <c r="D14" s="113">
        <v>44.372699503893017</v>
      </c>
      <c r="E14" s="115">
        <v>510176</v>
      </c>
      <c r="F14" s="114">
        <v>513925</v>
      </c>
      <c r="G14" s="114">
        <v>516364</v>
      </c>
      <c r="H14" s="114">
        <v>510239</v>
      </c>
      <c r="I14" s="140">
        <v>508792</v>
      </c>
      <c r="J14" s="115">
        <v>1384</v>
      </c>
      <c r="K14" s="116">
        <v>0.2720168556109373</v>
      </c>
    </row>
    <row r="15" spans="1:255" ht="14.1" customHeight="1" x14ac:dyDescent="0.2">
      <c r="A15" s="306" t="s">
        <v>231</v>
      </c>
      <c r="B15" s="307"/>
      <c r="C15" s="308"/>
      <c r="D15" s="113">
        <v>18.648543338041595</v>
      </c>
      <c r="E15" s="115">
        <v>214412</v>
      </c>
      <c r="F15" s="114">
        <v>213941</v>
      </c>
      <c r="G15" s="114">
        <v>212856</v>
      </c>
      <c r="H15" s="114">
        <v>210384</v>
      </c>
      <c r="I15" s="140">
        <v>208728</v>
      </c>
      <c r="J15" s="115">
        <v>5684</v>
      </c>
      <c r="K15" s="116">
        <v>2.7231612433406154</v>
      </c>
    </row>
    <row r="16" spans="1:255" ht="14.1" customHeight="1" x14ac:dyDescent="0.2">
      <c r="A16" s="306" t="s">
        <v>232</v>
      </c>
      <c r="B16" s="307"/>
      <c r="C16" s="308"/>
      <c r="D16" s="113">
        <v>27.375555772027358</v>
      </c>
      <c r="E16" s="115">
        <v>314751</v>
      </c>
      <c r="F16" s="114">
        <v>313224</v>
      </c>
      <c r="G16" s="114">
        <v>310445</v>
      </c>
      <c r="H16" s="114">
        <v>304824</v>
      </c>
      <c r="I16" s="140">
        <v>301874</v>
      </c>
      <c r="J16" s="115">
        <v>12877</v>
      </c>
      <c r="K16" s="116">
        <v>4.2656870084869842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0.1903888838636506</v>
      </c>
      <c r="E18" s="115">
        <v>2189</v>
      </c>
      <c r="F18" s="114">
        <v>2171</v>
      </c>
      <c r="G18" s="114">
        <v>2373</v>
      </c>
      <c r="H18" s="114">
        <v>2365</v>
      </c>
      <c r="I18" s="140">
        <v>2296</v>
      </c>
      <c r="J18" s="115">
        <v>-107</v>
      </c>
      <c r="K18" s="116">
        <v>-4.6602787456445993</v>
      </c>
    </row>
    <row r="19" spans="1:255" ht="14.1" customHeight="1" x14ac:dyDescent="0.2">
      <c r="A19" s="306" t="s">
        <v>235</v>
      </c>
      <c r="B19" s="307" t="s">
        <v>236</v>
      </c>
      <c r="C19" s="308"/>
      <c r="D19" s="113">
        <v>7.3407134756016956E-2</v>
      </c>
      <c r="E19" s="115">
        <v>844</v>
      </c>
      <c r="F19" s="114">
        <v>839</v>
      </c>
      <c r="G19" s="114">
        <v>935</v>
      </c>
      <c r="H19" s="114">
        <v>977</v>
      </c>
      <c r="I19" s="140">
        <v>933</v>
      </c>
      <c r="J19" s="115">
        <v>-89</v>
      </c>
      <c r="K19" s="116">
        <v>-9.539121114683816</v>
      </c>
    </row>
    <row r="20" spans="1:255" ht="14.1" customHeight="1" x14ac:dyDescent="0.2">
      <c r="A20" s="306">
        <v>12</v>
      </c>
      <c r="B20" s="307" t="s">
        <v>237</v>
      </c>
      <c r="C20" s="308"/>
      <c r="D20" s="113">
        <v>0.39895560086001153</v>
      </c>
      <c r="E20" s="115">
        <v>4587</v>
      </c>
      <c r="F20" s="114">
        <v>4286</v>
      </c>
      <c r="G20" s="114">
        <v>4661</v>
      </c>
      <c r="H20" s="114">
        <v>4618</v>
      </c>
      <c r="I20" s="140">
        <v>4445</v>
      </c>
      <c r="J20" s="115">
        <v>142</v>
      </c>
      <c r="K20" s="116">
        <v>3.1946006749156357</v>
      </c>
    </row>
    <row r="21" spans="1:255" ht="14.1" customHeight="1" x14ac:dyDescent="0.2">
      <c r="A21" s="306">
        <v>21</v>
      </c>
      <c r="B21" s="307" t="s">
        <v>238</v>
      </c>
      <c r="C21" s="308"/>
      <c r="D21" s="113">
        <v>6.6710038338702607E-2</v>
      </c>
      <c r="E21" s="115">
        <v>767</v>
      </c>
      <c r="F21" s="114">
        <v>791</v>
      </c>
      <c r="G21" s="114">
        <v>808</v>
      </c>
      <c r="H21" s="114">
        <v>772</v>
      </c>
      <c r="I21" s="140">
        <v>748</v>
      </c>
      <c r="J21" s="115">
        <v>19</v>
      </c>
      <c r="K21" s="116">
        <v>2.5401069518716577</v>
      </c>
    </row>
    <row r="22" spans="1:255" ht="14.1" customHeight="1" x14ac:dyDescent="0.2">
      <c r="A22" s="306">
        <v>22</v>
      </c>
      <c r="B22" s="307" t="s">
        <v>239</v>
      </c>
      <c r="C22" s="308"/>
      <c r="D22" s="113">
        <v>0.39791189752224826</v>
      </c>
      <c r="E22" s="115">
        <v>4575</v>
      </c>
      <c r="F22" s="114">
        <v>4645</v>
      </c>
      <c r="G22" s="114">
        <v>4650</v>
      </c>
      <c r="H22" s="114">
        <v>4489</v>
      </c>
      <c r="I22" s="140">
        <v>4525</v>
      </c>
      <c r="J22" s="115">
        <v>50</v>
      </c>
      <c r="K22" s="116">
        <v>1.1049723756906078</v>
      </c>
    </row>
    <row r="23" spans="1:255" ht="14.1" customHeight="1" x14ac:dyDescent="0.2">
      <c r="A23" s="306">
        <v>23</v>
      </c>
      <c r="B23" s="307" t="s">
        <v>240</v>
      </c>
      <c r="C23" s="308"/>
      <c r="D23" s="113">
        <v>0.91010931052957511</v>
      </c>
      <c r="E23" s="115">
        <v>10464</v>
      </c>
      <c r="F23" s="114">
        <v>10513</v>
      </c>
      <c r="G23" s="114">
        <v>10525</v>
      </c>
      <c r="H23" s="114">
        <v>10445</v>
      </c>
      <c r="I23" s="140">
        <v>10326</v>
      </c>
      <c r="J23" s="115">
        <v>138</v>
      </c>
      <c r="K23" s="116">
        <v>1.336432306798373</v>
      </c>
    </row>
    <row r="24" spans="1:255" ht="14.1" customHeight="1" x14ac:dyDescent="0.2">
      <c r="A24" s="306">
        <v>24</v>
      </c>
      <c r="B24" s="307" t="s">
        <v>241</v>
      </c>
      <c r="C24" s="308"/>
      <c r="D24" s="113">
        <v>1.0354406863393149</v>
      </c>
      <c r="E24" s="115">
        <v>11905</v>
      </c>
      <c r="F24" s="114">
        <v>11983</v>
      </c>
      <c r="G24" s="114">
        <v>12496</v>
      </c>
      <c r="H24" s="114">
        <v>12069</v>
      </c>
      <c r="I24" s="140">
        <v>12144</v>
      </c>
      <c r="J24" s="115">
        <v>-239</v>
      </c>
      <c r="K24" s="116">
        <v>-1.9680500658761528</v>
      </c>
    </row>
    <row r="25" spans="1:255" ht="14.1" customHeight="1" x14ac:dyDescent="0.2">
      <c r="A25" s="306">
        <v>25</v>
      </c>
      <c r="B25" s="307" t="s">
        <v>242</v>
      </c>
      <c r="C25" s="308"/>
      <c r="D25" s="113">
        <v>3.4135187414329353</v>
      </c>
      <c r="E25" s="115">
        <v>39247</v>
      </c>
      <c r="F25" s="114">
        <v>39606</v>
      </c>
      <c r="G25" s="114">
        <v>39763</v>
      </c>
      <c r="H25" s="114">
        <v>39940</v>
      </c>
      <c r="I25" s="140">
        <v>39684</v>
      </c>
      <c r="J25" s="115">
        <v>-437</v>
      </c>
      <c r="K25" s="116">
        <v>-1.1011994758592885</v>
      </c>
    </row>
    <row r="26" spans="1:255" ht="14.1" customHeight="1" x14ac:dyDescent="0.2">
      <c r="A26" s="306">
        <v>26</v>
      </c>
      <c r="B26" s="307" t="s">
        <v>243</v>
      </c>
      <c r="C26" s="308"/>
      <c r="D26" s="113">
        <v>2.5467231194205358</v>
      </c>
      <c r="E26" s="115">
        <v>29281</v>
      </c>
      <c r="F26" s="114">
        <v>29368</v>
      </c>
      <c r="G26" s="114">
        <v>29373</v>
      </c>
      <c r="H26" s="114">
        <v>29015</v>
      </c>
      <c r="I26" s="140">
        <v>29003</v>
      </c>
      <c r="J26" s="115">
        <v>278</v>
      </c>
      <c r="K26" s="116">
        <v>0.95852153225528391</v>
      </c>
    </row>
    <row r="27" spans="1:255" ht="14.1" customHeight="1" x14ac:dyDescent="0.2">
      <c r="A27" s="306">
        <v>27</v>
      </c>
      <c r="B27" s="307" t="s">
        <v>244</v>
      </c>
      <c r="C27" s="308"/>
      <c r="D27" s="113">
        <v>5.0783125404435046</v>
      </c>
      <c r="E27" s="115">
        <v>58388</v>
      </c>
      <c r="F27" s="114">
        <v>58240</v>
      </c>
      <c r="G27" s="114">
        <v>57894</v>
      </c>
      <c r="H27" s="114">
        <v>56626</v>
      </c>
      <c r="I27" s="140">
        <v>56331</v>
      </c>
      <c r="J27" s="115">
        <v>2057</v>
      </c>
      <c r="K27" s="116">
        <v>3.6516305409099785</v>
      </c>
    </row>
    <row r="28" spans="1:255" ht="14.1" customHeight="1" x14ac:dyDescent="0.2">
      <c r="A28" s="306">
        <v>28</v>
      </c>
      <c r="B28" s="307" t="s">
        <v>245</v>
      </c>
      <c r="C28" s="308"/>
      <c r="D28" s="113">
        <v>0.1712543226713239</v>
      </c>
      <c r="E28" s="115">
        <v>1969</v>
      </c>
      <c r="F28" s="114">
        <v>2072</v>
      </c>
      <c r="G28" s="114">
        <v>2101</v>
      </c>
      <c r="H28" s="114">
        <v>2138</v>
      </c>
      <c r="I28" s="140">
        <v>2099</v>
      </c>
      <c r="J28" s="115">
        <v>-130</v>
      </c>
      <c r="K28" s="116">
        <v>-6.193425440686041</v>
      </c>
    </row>
    <row r="29" spans="1:255" ht="14.1" customHeight="1" x14ac:dyDescent="0.2">
      <c r="A29" s="306">
        <v>29</v>
      </c>
      <c r="B29" s="307" t="s">
        <v>246</v>
      </c>
      <c r="C29" s="308"/>
      <c r="D29" s="113">
        <v>1.7866461636944315</v>
      </c>
      <c r="E29" s="115">
        <v>20542</v>
      </c>
      <c r="F29" s="114">
        <v>21317</v>
      </c>
      <c r="G29" s="114">
        <v>21547</v>
      </c>
      <c r="H29" s="114">
        <v>21130</v>
      </c>
      <c r="I29" s="140">
        <v>20798</v>
      </c>
      <c r="J29" s="115">
        <v>-256</v>
      </c>
      <c r="K29" s="116">
        <v>-1.2308875853447447</v>
      </c>
    </row>
    <row r="30" spans="1:255" ht="14.1" customHeight="1" x14ac:dyDescent="0.2">
      <c r="A30" s="306" t="s">
        <v>247</v>
      </c>
      <c r="B30" s="307" t="s">
        <v>248</v>
      </c>
      <c r="C30" s="308"/>
      <c r="D30" s="113">
        <v>0.33598549948162737</v>
      </c>
      <c r="E30" s="115">
        <v>3863</v>
      </c>
      <c r="F30" s="114">
        <v>3999</v>
      </c>
      <c r="G30" s="114">
        <v>4081</v>
      </c>
      <c r="H30" s="114">
        <v>3969</v>
      </c>
      <c r="I30" s="140">
        <v>3909</v>
      </c>
      <c r="J30" s="115">
        <v>-46</v>
      </c>
      <c r="K30" s="116">
        <v>-1.1767715528268099</v>
      </c>
    </row>
    <row r="31" spans="1:255" ht="14.1" customHeight="1" x14ac:dyDescent="0.2">
      <c r="A31" s="306" t="s">
        <v>249</v>
      </c>
      <c r="B31" s="307" t="s">
        <v>250</v>
      </c>
      <c r="C31" s="308"/>
      <c r="D31" s="113">
        <v>1.4181319101858487</v>
      </c>
      <c r="E31" s="115">
        <v>16305</v>
      </c>
      <c r="F31" s="114">
        <v>16948</v>
      </c>
      <c r="G31" s="114">
        <v>17098</v>
      </c>
      <c r="H31" s="114">
        <v>16800</v>
      </c>
      <c r="I31" s="140">
        <v>16529</v>
      </c>
      <c r="J31" s="115">
        <v>-224</v>
      </c>
      <c r="K31" s="116">
        <v>-1.3551939016274426</v>
      </c>
    </row>
    <row r="32" spans="1:255" ht="14.1" customHeight="1" x14ac:dyDescent="0.2">
      <c r="A32" s="306">
        <v>31</v>
      </c>
      <c r="B32" s="307" t="s">
        <v>251</v>
      </c>
      <c r="C32" s="308"/>
      <c r="D32" s="113">
        <v>1.1501610782151281</v>
      </c>
      <c r="E32" s="115">
        <v>13224</v>
      </c>
      <c r="F32" s="114">
        <v>13165</v>
      </c>
      <c r="G32" s="114">
        <v>13015</v>
      </c>
      <c r="H32" s="114">
        <v>13025</v>
      </c>
      <c r="I32" s="140">
        <v>12920</v>
      </c>
      <c r="J32" s="115">
        <v>304</v>
      </c>
      <c r="K32" s="116">
        <v>2.3529411764705883</v>
      </c>
    </row>
    <row r="33" spans="1:11" ht="14.1" customHeight="1" x14ac:dyDescent="0.2">
      <c r="A33" s="306">
        <v>32</v>
      </c>
      <c r="B33" s="307" t="s">
        <v>252</v>
      </c>
      <c r="C33" s="308"/>
      <c r="D33" s="113">
        <v>0.76538244769306774</v>
      </c>
      <c r="E33" s="115">
        <v>8800</v>
      </c>
      <c r="F33" s="114">
        <v>8226</v>
      </c>
      <c r="G33" s="114">
        <v>9056</v>
      </c>
      <c r="H33" s="114">
        <v>8876</v>
      </c>
      <c r="I33" s="140">
        <v>8501</v>
      </c>
      <c r="J33" s="115">
        <v>299</v>
      </c>
      <c r="K33" s="116">
        <v>3.5172332666745088</v>
      </c>
    </row>
    <row r="34" spans="1:11" ht="14.1" customHeight="1" x14ac:dyDescent="0.2">
      <c r="A34" s="306">
        <v>33</v>
      </c>
      <c r="B34" s="307" t="s">
        <v>253</v>
      </c>
      <c r="C34" s="308"/>
      <c r="D34" s="113">
        <v>0.54777030176942509</v>
      </c>
      <c r="E34" s="115">
        <v>6298</v>
      </c>
      <c r="F34" s="114">
        <v>6141</v>
      </c>
      <c r="G34" s="114">
        <v>6691</v>
      </c>
      <c r="H34" s="114">
        <v>6493</v>
      </c>
      <c r="I34" s="140">
        <v>6325</v>
      </c>
      <c r="J34" s="115">
        <v>-27</v>
      </c>
      <c r="K34" s="116">
        <v>-0.4268774703557312</v>
      </c>
    </row>
    <row r="35" spans="1:11" ht="14.1" customHeight="1" x14ac:dyDescent="0.2">
      <c r="A35" s="306">
        <v>34</v>
      </c>
      <c r="B35" s="307" t="s">
        <v>254</v>
      </c>
      <c r="C35" s="308"/>
      <c r="D35" s="113">
        <v>1.5875597520160869</v>
      </c>
      <c r="E35" s="115">
        <v>18253</v>
      </c>
      <c r="F35" s="114">
        <v>18119</v>
      </c>
      <c r="G35" s="114">
        <v>18065</v>
      </c>
      <c r="H35" s="114">
        <v>17851</v>
      </c>
      <c r="I35" s="140">
        <v>17904</v>
      </c>
      <c r="J35" s="115">
        <v>349</v>
      </c>
      <c r="K35" s="116">
        <v>1.9492850759606792</v>
      </c>
    </row>
    <row r="36" spans="1:11" ht="14.1" customHeight="1" x14ac:dyDescent="0.2">
      <c r="A36" s="306">
        <v>41</v>
      </c>
      <c r="B36" s="307" t="s">
        <v>255</v>
      </c>
      <c r="C36" s="308"/>
      <c r="D36" s="113">
        <v>0.94455152067576309</v>
      </c>
      <c r="E36" s="115">
        <v>10860</v>
      </c>
      <c r="F36" s="114">
        <v>10876</v>
      </c>
      <c r="G36" s="114">
        <v>10915</v>
      </c>
      <c r="H36" s="114">
        <v>10986</v>
      </c>
      <c r="I36" s="140">
        <v>10902</v>
      </c>
      <c r="J36" s="115">
        <v>-42</v>
      </c>
      <c r="K36" s="116">
        <v>-0.38525041276829941</v>
      </c>
    </row>
    <row r="37" spans="1:11" ht="14.1" customHeight="1" x14ac:dyDescent="0.2">
      <c r="A37" s="306">
        <v>42</v>
      </c>
      <c r="B37" s="307" t="s">
        <v>256</v>
      </c>
      <c r="C37" s="308"/>
      <c r="D37" s="113">
        <v>0.14646636839944613</v>
      </c>
      <c r="E37" s="115">
        <v>1684</v>
      </c>
      <c r="F37" s="114">
        <v>1698</v>
      </c>
      <c r="G37" s="114">
        <v>1698</v>
      </c>
      <c r="H37" s="114">
        <v>1679</v>
      </c>
      <c r="I37" s="140">
        <v>1664</v>
      </c>
      <c r="J37" s="115">
        <v>20</v>
      </c>
      <c r="K37" s="116">
        <v>1.2019230769230769</v>
      </c>
    </row>
    <row r="38" spans="1:11" ht="14.1" customHeight="1" x14ac:dyDescent="0.2">
      <c r="A38" s="306">
        <v>43</v>
      </c>
      <c r="B38" s="307" t="s">
        <v>257</v>
      </c>
      <c r="C38" s="308"/>
      <c r="D38" s="113">
        <v>6.9078375162643768</v>
      </c>
      <c r="E38" s="115">
        <v>79423</v>
      </c>
      <c r="F38" s="114">
        <v>78867</v>
      </c>
      <c r="G38" s="114">
        <v>77970</v>
      </c>
      <c r="H38" s="114">
        <v>76716</v>
      </c>
      <c r="I38" s="140">
        <v>75652</v>
      </c>
      <c r="J38" s="115">
        <v>3771</v>
      </c>
      <c r="K38" s="116">
        <v>4.9846666314175438</v>
      </c>
    </row>
    <row r="39" spans="1:11" ht="14.1" customHeight="1" x14ac:dyDescent="0.2">
      <c r="A39" s="306">
        <v>51</v>
      </c>
      <c r="B39" s="307" t="s">
        <v>258</v>
      </c>
      <c r="C39" s="308"/>
      <c r="D39" s="113">
        <v>3.1771199354295536</v>
      </c>
      <c r="E39" s="115">
        <v>36529</v>
      </c>
      <c r="F39" s="114">
        <v>37166</v>
      </c>
      <c r="G39" s="114">
        <v>37148</v>
      </c>
      <c r="H39" s="114">
        <v>36337</v>
      </c>
      <c r="I39" s="140">
        <v>36700</v>
      </c>
      <c r="J39" s="115">
        <v>-171</v>
      </c>
      <c r="K39" s="116">
        <v>-0.4659400544959128</v>
      </c>
    </row>
    <row r="40" spans="1:11" ht="14.1" customHeight="1" x14ac:dyDescent="0.2">
      <c r="A40" s="306" t="s">
        <v>259</v>
      </c>
      <c r="B40" s="307" t="s">
        <v>260</v>
      </c>
      <c r="C40" s="308"/>
      <c r="D40" s="113">
        <v>2.4236531008426163</v>
      </c>
      <c r="E40" s="115">
        <v>27866</v>
      </c>
      <c r="F40" s="114">
        <v>28491</v>
      </c>
      <c r="G40" s="114">
        <v>28471</v>
      </c>
      <c r="H40" s="114">
        <v>27806</v>
      </c>
      <c r="I40" s="140">
        <v>28245</v>
      </c>
      <c r="J40" s="115">
        <v>-379</v>
      </c>
      <c r="K40" s="116">
        <v>-1.3418304124623828</v>
      </c>
    </row>
    <row r="41" spans="1:11" ht="14.1" customHeight="1" x14ac:dyDescent="0.2">
      <c r="A41" s="306"/>
      <c r="B41" s="307" t="s">
        <v>261</v>
      </c>
      <c r="C41" s="308"/>
      <c r="D41" s="113">
        <v>1.8517906470264891</v>
      </c>
      <c r="E41" s="115">
        <v>21291</v>
      </c>
      <c r="F41" s="114">
        <v>21949</v>
      </c>
      <c r="G41" s="114">
        <v>22154</v>
      </c>
      <c r="H41" s="114">
        <v>21845</v>
      </c>
      <c r="I41" s="140">
        <v>22242</v>
      </c>
      <c r="J41" s="115">
        <v>-951</v>
      </c>
      <c r="K41" s="116">
        <v>-4.2756946317777178</v>
      </c>
    </row>
    <row r="42" spans="1:11" ht="14.1" customHeight="1" x14ac:dyDescent="0.2">
      <c r="A42" s="306">
        <v>52</v>
      </c>
      <c r="B42" s="307" t="s">
        <v>262</v>
      </c>
      <c r="C42" s="308"/>
      <c r="D42" s="113">
        <v>1.9104119844975265</v>
      </c>
      <c r="E42" s="115">
        <v>21965</v>
      </c>
      <c r="F42" s="114">
        <v>22271</v>
      </c>
      <c r="G42" s="114">
        <v>22305</v>
      </c>
      <c r="H42" s="114">
        <v>22097</v>
      </c>
      <c r="I42" s="140">
        <v>21857</v>
      </c>
      <c r="J42" s="115">
        <v>108</v>
      </c>
      <c r="K42" s="116">
        <v>0.49412087660703663</v>
      </c>
    </row>
    <row r="43" spans="1:11" ht="14.1" customHeight="1" x14ac:dyDescent="0.2">
      <c r="A43" s="306" t="s">
        <v>263</v>
      </c>
      <c r="B43" s="307" t="s">
        <v>264</v>
      </c>
      <c r="C43" s="308"/>
      <c r="D43" s="113">
        <v>1.6200885060430423</v>
      </c>
      <c r="E43" s="115">
        <v>18627</v>
      </c>
      <c r="F43" s="114">
        <v>18929</v>
      </c>
      <c r="G43" s="114">
        <v>18921</v>
      </c>
      <c r="H43" s="114">
        <v>18695</v>
      </c>
      <c r="I43" s="140">
        <v>18547</v>
      </c>
      <c r="J43" s="115">
        <v>80</v>
      </c>
      <c r="K43" s="116">
        <v>0.43133660430258264</v>
      </c>
    </row>
    <row r="44" spans="1:11" ht="14.1" customHeight="1" x14ac:dyDescent="0.2">
      <c r="A44" s="306">
        <v>53</v>
      </c>
      <c r="B44" s="307" t="s">
        <v>265</v>
      </c>
      <c r="C44" s="308"/>
      <c r="D44" s="113">
        <v>1.0724051795517642</v>
      </c>
      <c r="E44" s="115">
        <v>12330</v>
      </c>
      <c r="F44" s="114">
        <v>12354</v>
      </c>
      <c r="G44" s="114">
        <v>12515</v>
      </c>
      <c r="H44" s="114">
        <v>12484</v>
      </c>
      <c r="I44" s="140">
        <v>12302</v>
      </c>
      <c r="J44" s="115">
        <v>28</v>
      </c>
      <c r="K44" s="116">
        <v>0.22760526743618925</v>
      </c>
    </row>
    <row r="45" spans="1:11" ht="14.1" customHeight="1" x14ac:dyDescent="0.2">
      <c r="A45" s="306" t="s">
        <v>266</v>
      </c>
      <c r="B45" s="307" t="s">
        <v>267</v>
      </c>
      <c r="C45" s="308"/>
      <c r="D45" s="113">
        <v>1.0347448841141393</v>
      </c>
      <c r="E45" s="115">
        <v>11897</v>
      </c>
      <c r="F45" s="114">
        <v>11925</v>
      </c>
      <c r="G45" s="114">
        <v>12064</v>
      </c>
      <c r="H45" s="114">
        <v>12024</v>
      </c>
      <c r="I45" s="140">
        <v>11844</v>
      </c>
      <c r="J45" s="115">
        <v>53</v>
      </c>
      <c r="K45" s="116">
        <v>0.447483958122256</v>
      </c>
    </row>
    <row r="46" spans="1:11" ht="14.1" customHeight="1" x14ac:dyDescent="0.2">
      <c r="A46" s="306">
        <v>54</v>
      </c>
      <c r="B46" s="307" t="s">
        <v>268</v>
      </c>
      <c r="C46" s="308"/>
      <c r="D46" s="113">
        <v>2.482187463035507</v>
      </c>
      <c r="E46" s="115">
        <v>28539</v>
      </c>
      <c r="F46" s="114">
        <v>28945</v>
      </c>
      <c r="G46" s="114">
        <v>29292</v>
      </c>
      <c r="H46" s="114">
        <v>29178</v>
      </c>
      <c r="I46" s="140">
        <v>28580</v>
      </c>
      <c r="J46" s="115">
        <v>-41</v>
      </c>
      <c r="K46" s="116">
        <v>-0.14345696291112667</v>
      </c>
    </row>
    <row r="47" spans="1:11" ht="14.1" customHeight="1" x14ac:dyDescent="0.2">
      <c r="A47" s="306">
        <v>61</v>
      </c>
      <c r="B47" s="307" t="s">
        <v>269</v>
      </c>
      <c r="C47" s="308"/>
      <c r="D47" s="113">
        <v>4.6221272065628067</v>
      </c>
      <c r="E47" s="115">
        <v>53143</v>
      </c>
      <c r="F47" s="114">
        <v>53008</v>
      </c>
      <c r="G47" s="114">
        <v>53045</v>
      </c>
      <c r="H47" s="114">
        <v>51636</v>
      </c>
      <c r="I47" s="140">
        <v>51292</v>
      </c>
      <c r="J47" s="115">
        <v>1851</v>
      </c>
      <c r="K47" s="116">
        <v>3.6087499025189111</v>
      </c>
    </row>
    <row r="48" spans="1:11" ht="14.1" customHeight="1" x14ac:dyDescent="0.2">
      <c r="A48" s="306">
        <v>62</v>
      </c>
      <c r="B48" s="307" t="s">
        <v>270</v>
      </c>
      <c r="C48" s="308"/>
      <c r="D48" s="113">
        <v>4.8604394686854206</v>
      </c>
      <c r="E48" s="115">
        <v>55883</v>
      </c>
      <c r="F48" s="114">
        <v>56399</v>
      </c>
      <c r="G48" s="114">
        <v>56278</v>
      </c>
      <c r="H48" s="114">
        <v>55816</v>
      </c>
      <c r="I48" s="140">
        <v>55858</v>
      </c>
      <c r="J48" s="115">
        <v>25</v>
      </c>
      <c r="K48" s="116">
        <v>4.4756346449926598E-2</v>
      </c>
    </row>
    <row r="49" spans="1:11" ht="14.1" customHeight="1" x14ac:dyDescent="0.2">
      <c r="A49" s="306">
        <v>63</v>
      </c>
      <c r="B49" s="307" t="s">
        <v>271</v>
      </c>
      <c r="C49" s="308"/>
      <c r="D49" s="113">
        <v>3.383425295194094</v>
      </c>
      <c r="E49" s="115">
        <v>38901</v>
      </c>
      <c r="F49" s="114">
        <v>40507</v>
      </c>
      <c r="G49" s="114">
        <v>40927</v>
      </c>
      <c r="H49" s="114">
        <v>39692</v>
      </c>
      <c r="I49" s="140">
        <v>39005</v>
      </c>
      <c r="J49" s="115">
        <v>-104</v>
      </c>
      <c r="K49" s="116">
        <v>-0.26663248301499809</v>
      </c>
    </row>
    <row r="50" spans="1:11" ht="14.1" customHeight="1" x14ac:dyDescent="0.2">
      <c r="A50" s="306" t="s">
        <v>272</v>
      </c>
      <c r="B50" s="307" t="s">
        <v>273</v>
      </c>
      <c r="C50" s="308"/>
      <c r="D50" s="113">
        <v>0.89036592239021983</v>
      </c>
      <c r="E50" s="115">
        <v>10237</v>
      </c>
      <c r="F50" s="114">
        <v>10701</v>
      </c>
      <c r="G50" s="114">
        <v>10638</v>
      </c>
      <c r="H50" s="114">
        <v>10351</v>
      </c>
      <c r="I50" s="140">
        <v>10340</v>
      </c>
      <c r="J50" s="115">
        <v>-103</v>
      </c>
      <c r="K50" s="116">
        <v>-0.99613152804642169</v>
      </c>
    </row>
    <row r="51" spans="1:11" ht="14.1" customHeight="1" x14ac:dyDescent="0.2">
      <c r="A51" s="306" t="s">
        <v>274</v>
      </c>
      <c r="B51" s="307" t="s">
        <v>275</v>
      </c>
      <c r="C51" s="308"/>
      <c r="D51" s="113">
        <v>1.9202401909281306</v>
      </c>
      <c r="E51" s="115">
        <v>22078</v>
      </c>
      <c r="F51" s="114">
        <v>23100</v>
      </c>
      <c r="G51" s="114">
        <v>23580</v>
      </c>
      <c r="H51" s="114">
        <v>23049</v>
      </c>
      <c r="I51" s="140">
        <v>22414</v>
      </c>
      <c r="J51" s="115">
        <v>-336</v>
      </c>
      <c r="K51" s="116">
        <v>-1.4990630855715179</v>
      </c>
    </row>
    <row r="52" spans="1:11" ht="14.1" customHeight="1" x14ac:dyDescent="0.2">
      <c r="A52" s="306">
        <v>71</v>
      </c>
      <c r="B52" s="307" t="s">
        <v>276</v>
      </c>
      <c r="C52" s="308"/>
      <c r="D52" s="113">
        <v>18.727951766989751</v>
      </c>
      <c r="E52" s="115">
        <v>215325</v>
      </c>
      <c r="F52" s="114">
        <v>215328</v>
      </c>
      <c r="G52" s="114">
        <v>214607</v>
      </c>
      <c r="H52" s="114">
        <v>213221</v>
      </c>
      <c r="I52" s="140">
        <v>211008</v>
      </c>
      <c r="J52" s="115">
        <v>4317</v>
      </c>
      <c r="K52" s="116">
        <v>2.0458939945404913</v>
      </c>
    </row>
    <row r="53" spans="1:11" ht="14.1" customHeight="1" x14ac:dyDescent="0.2">
      <c r="A53" s="306" t="s">
        <v>277</v>
      </c>
      <c r="B53" s="307" t="s">
        <v>278</v>
      </c>
      <c r="C53" s="308"/>
      <c r="D53" s="113">
        <v>8.2503009344623877</v>
      </c>
      <c r="E53" s="115">
        <v>94858</v>
      </c>
      <c r="F53" s="114">
        <v>94159</v>
      </c>
      <c r="G53" s="114">
        <v>94063</v>
      </c>
      <c r="H53" s="114">
        <v>92129</v>
      </c>
      <c r="I53" s="140">
        <v>90959</v>
      </c>
      <c r="J53" s="115">
        <v>3899</v>
      </c>
      <c r="K53" s="116">
        <v>4.2865466858694576</v>
      </c>
    </row>
    <row r="54" spans="1:11" ht="14.1" customHeight="1" x14ac:dyDescent="0.2">
      <c r="A54" s="306" t="s">
        <v>279</v>
      </c>
      <c r="B54" s="307" t="s">
        <v>280</v>
      </c>
      <c r="C54" s="308"/>
      <c r="D54" s="113">
        <v>8.0882659912746409</v>
      </c>
      <c r="E54" s="115">
        <v>92995</v>
      </c>
      <c r="F54" s="114">
        <v>93708</v>
      </c>
      <c r="G54" s="114">
        <v>93235</v>
      </c>
      <c r="H54" s="114">
        <v>94019</v>
      </c>
      <c r="I54" s="140">
        <v>93170</v>
      </c>
      <c r="J54" s="115">
        <v>-175</v>
      </c>
      <c r="K54" s="116">
        <v>-0.18782870022539444</v>
      </c>
    </row>
    <row r="55" spans="1:11" ht="14.1" customHeight="1" x14ac:dyDescent="0.2">
      <c r="A55" s="306">
        <v>72</v>
      </c>
      <c r="B55" s="307" t="s">
        <v>281</v>
      </c>
      <c r="C55" s="308"/>
      <c r="D55" s="113">
        <v>7.5856358588634762</v>
      </c>
      <c r="E55" s="115">
        <v>87216</v>
      </c>
      <c r="F55" s="114">
        <v>87405</v>
      </c>
      <c r="G55" s="114">
        <v>86666</v>
      </c>
      <c r="H55" s="114">
        <v>86221</v>
      </c>
      <c r="I55" s="140">
        <v>85739</v>
      </c>
      <c r="J55" s="115">
        <v>1477</v>
      </c>
      <c r="K55" s="116">
        <v>1.7226699634938594</v>
      </c>
    </row>
    <row r="56" spans="1:11" ht="14.1" customHeight="1" x14ac:dyDescent="0.2">
      <c r="A56" s="306" t="s">
        <v>282</v>
      </c>
      <c r="B56" s="307" t="s">
        <v>283</v>
      </c>
      <c r="C56" s="308"/>
      <c r="D56" s="113">
        <v>4.4344345563217109</v>
      </c>
      <c r="E56" s="115">
        <v>50985</v>
      </c>
      <c r="F56" s="114">
        <v>51276</v>
      </c>
      <c r="G56" s="114">
        <v>50867</v>
      </c>
      <c r="H56" s="114">
        <v>50665</v>
      </c>
      <c r="I56" s="140">
        <v>50339</v>
      </c>
      <c r="J56" s="115">
        <v>646</v>
      </c>
      <c r="K56" s="116">
        <v>1.2832992312123801</v>
      </c>
    </row>
    <row r="57" spans="1:11" ht="14.1" customHeight="1" x14ac:dyDescent="0.2">
      <c r="A57" s="306" t="s">
        <v>284</v>
      </c>
      <c r="B57" s="307" t="s">
        <v>285</v>
      </c>
      <c r="C57" s="308"/>
      <c r="D57" s="113">
        <v>2.4163471774782734</v>
      </c>
      <c r="E57" s="115">
        <v>27782</v>
      </c>
      <c r="F57" s="114">
        <v>27704</v>
      </c>
      <c r="G57" s="114">
        <v>27511</v>
      </c>
      <c r="H57" s="114">
        <v>27497</v>
      </c>
      <c r="I57" s="140">
        <v>27363</v>
      </c>
      <c r="J57" s="115">
        <v>419</v>
      </c>
      <c r="K57" s="116">
        <v>1.5312648466907868</v>
      </c>
    </row>
    <row r="58" spans="1:11" ht="14.1" customHeight="1" x14ac:dyDescent="0.2">
      <c r="A58" s="306">
        <v>73</v>
      </c>
      <c r="B58" s="307" t="s">
        <v>286</v>
      </c>
      <c r="C58" s="308"/>
      <c r="D58" s="113">
        <v>3.7081909837947662</v>
      </c>
      <c r="E58" s="115">
        <v>42635</v>
      </c>
      <c r="F58" s="114">
        <v>42400</v>
      </c>
      <c r="G58" s="114">
        <v>42168</v>
      </c>
      <c r="H58" s="114">
        <v>41500</v>
      </c>
      <c r="I58" s="140">
        <v>41286</v>
      </c>
      <c r="J58" s="115">
        <v>1349</v>
      </c>
      <c r="K58" s="116">
        <v>3.26745143632224</v>
      </c>
    </row>
    <row r="59" spans="1:11" ht="14.1" customHeight="1" x14ac:dyDescent="0.2">
      <c r="A59" s="306" t="s">
        <v>287</v>
      </c>
      <c r="B59" s="307" t="s">
        <v>288</v>
      </c>
      <c r="C59" s="308"/>
      <c r="D59" s="113">
        <v>2.035830335585413</v>
      </c>
      <c r="E59" s="115">
        <v>23407</v>
      </c>
      <c r="F59" s="114">
        <v>23263</v>
      </c>
      <c r="G59" s="114">
        <v>23146</v>
      </c>
      <c r="H59" s="114">
        <v>22766</v>
      </c>
      <c r="I59" s="140">
        <v>22638</v>
      </c>
      <c r="J59" s="115">
        <v>769</v>
      </c>
      <c r="K59" s="116">
        <v>3.3969431928615603</v>
      </c>
    </row>
    <row r="60" spans="1:11" ht="14.1" customHeight="1" x14ac:dyDescent="0.2">
      <c r="A60" s="306">
        <v>81</v>
      </c>
      <c r="B60" s="307" t="s">
        <v>289</v>
      </c>
      <c r="C60" s="308"/>
      <c r="D60" s="113">
        <v>6.2692650241095471</v>
      </c>
      <c r="E60" s="115">
        <v>72081</v>
      </c>
      <c r="F60" s="114">
        <v>72128</v>
      </c>
      <c r="G60" s="114">
        <v>71282</v>
      </c>
      <c r="H60" s="114">
        <v>70624</v>
      </c>
      <c r="I60" s="140">
        <v>70915</v>
      </c>
      <c r="J60" s="115">
        <v>1166</v>
      </c>
      <c r="K60" s="116">
        <v>1.6442219558626525</v>
      </c>
    </row>
    <row r="61" spans="1:11" ht="14.1" customHeight="1" x14ac:dyDescent="0.2">
      <c r="A61" s="306" t="s">
        <v>290</v>
      </c>
      <c r="B61" s="307" t="s">
        <v>291</v>
      </c>
      <c r="C61" s="308"/>
      <c r="D61" s="113">
        <v>1.3941267334172935</v>
      </c>
      <c r="E61" s="115">
        <v>16029</v>
      </c>
      <c r="F61" s="114">
        <v>16113</v>
      </c>
      <c r="G61" s="114">
        <v>16278</v>
      </c>
      <c r="H61" s="114">
        <v>15870</v>
      </c>
      <c r="I61" s="140">
        <v>15969</v>
      </c>
      <c r="J61" s="115">
        <v>60</v>
      </c>
      <c r="K61" s="116">
        <v>0.37572797294758598</v>
      </c>
    </row>
    <row r="62" spans="1:11" ht="14.1" customHeight="1" x14ac:dyDescent="0.2">
      <c r="A62" s="306" t="s">
        <v>292</v>
      </c>
      <c r="B62" s="307" t="s">
        <v>293</v>
      </c>
      <c r="C62" s="308"/>
      <c r="D62" s="113">
        <v>2.3578997905635304</v>
      </c>
      <c r="E62" s="115">
        <v>27110</v>
      </c>
      <c r="F62" s="114">
        <v>27215</v>
      </c>
      <c r="G62" s="114">
        <v>26725</v>
      </c>
      <c r="H62" s="114">
        <v>26413</v>
      </c>
      <c r="I62" s="140">
        <v>26535</v>
      </c>
      <c r="J62" s="115">
        <v>575</v>
      </c>
      <c r="K62" s="116">
        <v>2.1669493122291312</v>
      </c>
    </row>
    <row r="63" spans="1:11" ht="14.1" customHeight="1" x14ac:dyDescent="0.2">
      <c r="A63" s="306"/>
      <c r="B63" s="307" t="s">
        <v>294</v>
      </c>
      <c r="C63" s="308"/>
      <c r="D63" s="113">
        <v>2.0668805098838705</v>
      </c>
      <c r="E63" s="115">
        <v>23764</v>
      </c>
      <c r="F63" s="114">
        <v>23936</v>
      </c>
      <c r="G63" s="114">
        <v>23558</v>
      </c>
      <c r="H63" s="114">
        <v>23380</v>
      </c>
      <c r="I63" s="140">
        <v>23399</v>
      </c>
      <c r="J63" s="115">
        <v>365</v>
      </c>
      <c r="K63" s="116">
        <v>1.5598957220394034</v>
      </c>
    </row>
    <row r="64" spans="1:11" ht="14.1" customHeight="1" x14ac:dyDescent="0.2">
      <c r="A64" s="306" t="s">
        <v>295</v>
      </c>
      <c r="B64" s="307" t="s">
        <v>296</v>
      </c>
      <c r="C64" s="308"/>
      <c r="D64" s="113">
        <v>0.914545049715069</v>
      </c>
      <c r="E64" s="115">
        <v>10515</v>
      </c>
      <c r="F64" s="114">
        <v>10388</v>
      </c>
      <c r="G64" s="114">
        <v>10336</v>
      </c>
      <c r="H64" s="114">
        <v>10295</v>
      </c>
      <c r="I64" s="140">
        <v>10237</v>
      </c>
      <c r="J64" s="115">
        <v>278</v>
      </c>
      <c r="K64" s="116">
        <v>2.7156393474650775</v>
      </c>
    </row>
    <row r="65" spans="1:11" ht="14.1" customHeight="1" x14ac:dyDescent="0.2">
      <c r="A65" s="306" t="s">
        <v>297</v>
      </c>
      <c r="B65" s="307" t="s">
        <v>298</v>
      </c>
      <c r="C65" s="308"/>
      <c r="D65" s="113">
        <v>0.42809231903923628</v>
      </c>
      <c r="E65" s="115">
        <v>4922</v>
      </c>
      <c r="F65" s="114">
        <v>4918</v>
      </c>
      <c r="G65" s="114">
        <v>4834</v>
      </c>
      <c r="H65" s="114">
        <v>4870</v>
      </c>
      <c r="I65" s="140">
        <v>4877</v>
      </c>
      <c r="J65" s="115">
        <v>45</v>
      </c>
      <c r="K65" s="116">
        <v>0.92269838015173267</v>
      </c>
    </row>
    <row r="66" spans="1:11" ht="14.1" customHeight="1" x14ac:dyDescent="0.2">
      <c r="A66" s="306">
        <v>82</v>
      </c>
      <c r="B66" s="307" t="s">
        <v>299</v>
      </c>
      <c r="C66" s="308"/>
      <c r="D66" s="113">
        <v>1.3969969175961425</v>
      </c>
      <c r="E66" s="115">
        <v>16062</v>
      </c>
      <c r="F66" s="114">
        <v>16065</v>
      </c>
      <c r="G66" s="114">
        <v>16108</v>
      </c>
      <c r="H66" s="114">
        <v>15873</v>
      </c>
      <c r="I66" s="140">
        <v>15873</v>
      </c>
      <c r="J66" s="115">
        <v>189</v>
      </c>
      <c r="K66" s="116">
        <v>1.1907011907011906</v>
      </c>
    </row>
    <row r="67" spans="1:11" ht="14.1" customHeight="1" x14ac:dyDescent="0.2">
      <c r="A67" s="306" t="s">
        <v>300</v>
      </c>
      <c r="B67" s="307" t="s">
        <v>301</v>
      </c>
      <c r="C67" s="308"/>
      <c r="D67" s="113">
        <v>0.66492600143335256</v>
      </c>
      <c r="E67" s="115">
        <v>7645</v>
      </c>
      <c r="F67" s="114">
        <v>7564</v>
      </c>
      <c r="G67" s="114">
        <v>7554</v>
      </c>
      <c r="H67" s="114">
        <v>7551</v>
      </c>
      <c r="I67" s="140">
        <v>7545</v>
      </c>
      <c r="J67" s="115">
        <v>100</v>
      </c>
      <c r="K67" s="116">
        <v>1.3253810470510272</v>
      </c>
    </row>
    <row r="68" spans="1:11" ht="14.1" customHeight="1" x14ac:dyDescent="0.2">
      <c r="A68" s="306" t="s">
        <v>302</v>
      </c>
      <c r="B68" s="307" t="s">
        <v>303</v>
      </c>
      <c r="C68" s="308"/>
      <c r="D68" s="113">
        <v>0.40643547478064834</v>
      </c>
      <c r="E68" s="115">
        <v>4673</v>
      </c>
      <c r="F68" s="114">
        <v>4743</v>
      </c>
      <c r="G68" s="114">
        <v>4800</v>
      </c>
      <c r="H68" s="114">
        <v>4649</v>
      </c>
      <c r="I68" s="140">
        <v>4681</v>
      </c>
      <c r="J68" s="115">
        <v>-8</v>
      </c>
      <c r="K68" s="116">
        <v>-0.17090365306558428</v>
      </c>
    </row>
    <row r="69" spans="1:11" ht="14.1" customHeight="1" x14ac:dyDescent="0.2">
      <c r="A69" s="306">
        <v>83</v>
      </c>
      <c r="B69" s="307" t="s">
        <v>304</v>
      </c>
      <c r="C69" s="308"/>
      <c r="D69" s="113">
        <v>4.1946437144705992</v>
      </c>
      <c r="E69" s="115">
        <v>48228</v>
      </c>
      <c r="F69" s="114">
        <v>48142</v>
      </c>
      <c r="G69" s="114">
        <v>47735</v>
      </c>
      <c r="H69" s="114">
        <v>47117</v>
      </c>
      <c r="I69" s="140">
        <v>47184</v>
      </c>
      <c r="J69" s="115">
        <v>1044</v>
      </c>
      <c r="K69" s="116">
        <v>2.2126144455747712</v>
      </c>
    </row>
    <row r="70" spans="1:11" ht="14.1" customHeight="1" x14ac:dyDescent="0.2">
      <c r="A70" s="306" t="s">
        <v>305</v>
      </c>
      <c r="B70" s="307" t="s">
        <v>306</v>
      </c>
      <c r="C70" s="308"/>
      <c r="D70" s="113">
        <v>3.3855127018696205</v>
      </c>
      <c r="E70" s="115">
        <v>38925</v>
      </c>
      <c r="F70" s="114">
        <v>38899</v>
      </c>
      <c r="G70" s="114">
        <v>38517</v>
      </c>
      <c r="H70" s="114">
        <v>37969</v>
      </c>
      <c r="I70" s="140">
        <v>38010</v>
      </c>
      <c r="J70" s="115">
        <v>915</v>
      </c>
      <c r="K70" s="116">
        <v>2.4072612470402523</v>
      </c>
    </row>
    <row r="71" spans="1:11" ht="14.1" customHeight="1" x14ac:dyDescent="0.2">
      <c r="A71" s="306"/>
      <c r="B71" s="307" t="s">
        <v>307</v>
      </c>
      <c r="C71" s="308"/>
      <c r="D71" s="113">
        <v>2.0349605828039437</v>
      </c>
      <c r="E71" s="115">
        <v>23397</v>
      </c>
      <c r="F71" s="114">
        <v>23403</v>
      </c>
      <c r="G71" s="114">
        <v>23181</v>
      </c>
      <c r="H71" s="114">
        <v>22920</v>
      </c>
      <c r="I71" s="140">
        <v>23021</v>
      </c>
      <c r="J71" s="115">
        <v>376</v>
      </c>
      <c r="K71" s="116">
        <v>1.6332913426871118</v>
      </c>
    </row>
    <row r="72" spans="1:11" ht="14.1" customHeight="1" x14ac:dyDescent="0.2">
      <c r="A72" s="306">
        <v>84</v>
      </c>
      <c r="B72" s="307" t="s">
        <v>308</v>
      </c>
      <c r="C72" s="308"/>
      <c r="D72" s="113">
        <v>2.4844488202673274</v>
      </c>
      <c r="E72" s="115">
        <v>28565</v>
      </c>
      <c r="F72" s="114">
        <v>28576</v>
      </c>
      <c r="G72" s="114">
        <v>27930</v>
      </c>
      <c r="H72" s="114">
        <v>28241</v>
      </c>
      <c r="I72" s="140">
        <v>27851</v>
      </c>
      <c r="J72" s="115">
        <v>714</v>
      </c>
      <c r="K72" s="116">
        <v>2.5636422390578435</v>
      </c>
    </row>
    <row r="73" spans="1:11" ht="14.1" customHeight="1" x14ac:dyDescent="0.2">
      <c r="A73" s="306" t="s">
        <v>309</v>
      </c>
      <c r="B73" s="307" t="s">
        <v>310</v>
      </c>
      <c r="C73" s="308"/>
      <c r="D73" s="113">
        <v>0.39791189752224826</v>
      </c>
      <c r="E73" s="115">
        <v>4575</v>
      </c>
      <c r="F73" s="114">
        <v>4550</v>
      </c>
      <c r="G73" s="114">
        <v>4430</v>
      </c>
      <c r="H73" s="114">
        <v>4650</v>
      </c>
      <c r="I73" s="140">
        <v>4617</v>
      </c>
      <c r="J73" s="115">
        <v>-42</v>
      </c>
      <c r="K73" s="116">
        <v>-0.90968161143599735</v>
      </c>
    </row>
    <row r="74" spans="1:11" ht="14.1" customHeight="1" x14ac:dyDescent="0.2">
      <c r="A74" s="306" t="s">
        <v>311</v>
      </c>
      <c r="B74" s="307" t="s">
        <v>312</v>
      </c>
      <c r="C74" s="308"/>
      <c r="D74" s="113">
        <v>0.25040182578503883</v>
      </c>
      <c r="E74" s="115">
        <v>2879</v>
      </c>
      <c r="F74" s="114">
        <v>2867</v>
      </c>
      <c r="G74" s="114">
        <v>2830</v>
      </c>
      <c r="H74" s="114">
        <v>2928</v>
      </c>
      <c r="I74" s="140">
        <v>2925</v>
      </c>
      <c r="J74" s="115">
        <v>-46</v>
      </c>
      <c r="K74" s="116">
        <v>-1.5726495726495726</v>
      </c>
    </row>
    <row r="75" spans="1:11" ht="14.1" customHeight="1" x14ac:dyDescent="0.2">
      <c r="A75" s="306" t="s">
        <v>313</v>
      </c>
      <c r="B75" s="307" t="s">
        <v>314</v>
      </c>
      <c r="C75" s="308"/>
      <c r="D75" s="113">
        <v>1.2175669187790064</v>
      </c>
      <c r="E75" s="115">
        <v>13999</v>
      </c>
      <c r="F75" s="114">
        <v>14075</v>
      </c>
      <c r="G75" s="114">
        <v>13667</v>
      </c>
      <c r="H75" s="114">
        <v>13682</v>
      </c>
      <c r="I75" s="140">
        <v>13418</v>
      </c>
      <c r="J75" s="115">
        <v>581</v>
      </c>
      <c r="K75" s="116">
        <v>4.3300044716053065</v>
      </c>
    </row>
    <row r="76" spans="1:11" ht="14.1" customHeight="1" x14ac:dyDescent="0.2">
      <c r="A76" s="306">
        <v>91</v>
      </c>
      <c r="B76" s="307" t="s">
        <v>315</v>
      </c>
      <c r="C76" s="308"/>
      <c r="D76" s="113">
        <v>0.42617886292000362</v>
      </c>
      <c r="E76" s="115">
        <v>4900</v>
      </c>
      <c r="F76" s="114">
        <v>4861</v>
      </c>
      <c r="G76" s="114">
        <v>4815</v>
      </c>
      <c r="H76" s="114">
        <v>4675</v>
      </c>
      <c r="I76" s="140">
        <v>4670</v>
      </c>
      <c r="J76" s="115">
        <v>230</v>
      </c>
      <c r="K76" s="116">
        <v>4.925053533190578</v>
      </c>
    </row>
    <row r="77" spans="1:11" ht="14.1" customHeight="1" x14ac:dyDescent="0.2">
      <c r="A77" s="306">
        <v>92</v>
      </c>
      <c r="B77" s="307" t="s">
        <v>316</v>
      </c>
      <c r="C77" s="308"/>
      <c r="D77" s="113">
        <v>4.0758354845218792</v>
      </c>
      <c r="E77" s="115">
        <v>46862</v>
      </c>
      <c r="F77" s="114">
        <v>46679</v>
      </c>
      <c r="G77" s="114">
        <v>46315</v>
      </c>
      <c r="H77" s="114">
        <v>45668</v>
      </c>
      <c r="I77" s="140">
        <v>45292</v>
      </c>
      <c r="J77" s="115">
        <v>1570</v>
      </c>
      <c r="K77" s="116">
        <v>3.4663958314934207</v>
      </c>
    </row>
    <row r="78" spans="1:11" ht="14.1" customHeight="1" x14ac:dyDescent="0.2">
      <c r="A78" s="306">
        <v>93</v>
      </c>
      <c r="B78" s="307" t="s">
        <v>317</v>
      </c>
      <c r="C78" s="308"/>
      <c r="D78" s="113">
        <v>0.54124715590840455</v>
      </c>
      <c r="E78" s="115">
        <v>6223</v>
      </c>
      <c r="F78" s="114">
        <v>6201</v>
      </c>
      <c r="G78" s="114">
        <v>6246</v>
      </c>
      <c r="H78" s="114">
        <v>5932</v>
      </c>
      <c r="I78" s="140">
        <v>5911</v>
      </c>
      <c r="J78" s="115">
        <v>312</v>
      </c>
      <c r="K78" s="116">
        <v>5.278294704787684</v>
      </c>
    </row>
    <row r="79" spans="1:11" ht="14.1" customHeight="1" x14ac:dyDescent="0.2">
      <c r="A79" s="306">
        <v>94</v>
      </c>
      <c r="B79" s="307" t="s">
        <v>318</v>
      </c>
      <c r="C79" s="308"/>
      <c r="D79" s="113">
        <v>0.85035729444262764</v>
      </c>
      <c r="E79" s="115">
        <v>9777</v>
      </c>
      <c r="F79" s="114">
        <v>9592</v>
      </c>
      <c r="G79" s="114">
        <v>11038</v>
      </c>
      <c r="H79" s="114">
        <v>10322</v>
      </c>
      <c r="I79" s="140">
        <v>9999</v>
      </c>
      <c r="J79" s="115">
        <v>-222</v>
      </c>
      <c r="K79" s="116">
        <v>-2.2202220222022202</v>
      </c>
    </row>
    <row r="80" spans="1:11" ht="14.1" customHeight="1" x14ac:dyDescent="0.2">
      <c r="A80" s="306" t="s">
        <v>319</v>
      </c>
      <c r="B80" s="307" t="s">
        <v>320</v>
      </c>
      <c r="C80" s="308"/>
      <c r="D80" s="113">
        <v>8.3496267021061932E-3</v>
      </c>
      <c r="E80" s="115">
        <v>96</v>
      </c>
      <c r="F80" s="114">
        <v>55</v>
      </c>
      <c r="G80" s="114">
        <v>49</v>
      </c>
      <c r="H80" s="114">
        <v>47</v>
      </c>
      <c r="I80" s="140">
        <v>46</v>
      </c>
      <c r="J80" s="115">
        <v>50</v>
      </c>
      <c r="K80" s="116">
        <v>108.69565217391305</v>
      </c>
    </row>
    <row r="81" spans="1:11" ht="14.1" customHeight="1" x14ac:dyDescent="0.2">
      <c r="A81" s="310" t="s">
        <v>321</v>
      </c>
      <c r="B81" s="311" t="s">
        <v>224</v>
      </c>
      <c r="C81" s="312"/>
      <c r="D81" s="125">
        <v>0.17708166630716884</v>
      </c>
      <c r="E81" s="143">
        <v>2036</v>
      </c>
      <c r="F81" s="144">
        <v>2068</v>
      </c>
      <c r="G81" s="144">
        <v>2075</v>
      </c>
      <c r="H81" s="144">
        <v>1995</v>
      </c>
      <c r="I81" s="145">
        <v>2040</v>
      </c>
      <c r="J81" s="143">
        <v>-4</v>
      </c>
      <c r="K81" s="146">
        <v>-0.19607843137254902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20" t="s">
        <v>323</v>
      </c>
      <c r="B85" s="620"/>
      <c r="C85" s="620"/>
      <c r="D85" s="620"/>
      <c r="E85" s="620"/>
      <c r="F85" s="620"/>
      <c r="G85" s="620"/>
      <c r="H85" s="620"/>
      <c r="I85" s="620"/>
      <c r="J85" s="620"/>
      <c r="K85" s="620"/>
    </row>
    <row r="86" spans="1:11" ht="22.5" customHeight="1" x14ac:dyDescent="0.2">
      <c r="A86" s="620"/>
      <c r="B86" s="620"/>
      <c r="C86" s="620"/>
      <c r="D86" s="620"/>
      <c r="E86" s="620"/>
      <c r="F86" s="620"/>
      <c r="G86" s="620"/>
      <c r="H86" s="620"/>
      <c r="I86" s="620"/>
      <c r="J86" s="620"/>
      <c r="K86" s="620"/>
    </row>
    <row r="87" spans="1:11" ht="18" customHeight="1" x14ac:dyDescent="0.2">
      <c r="A87" s="621"/>
      <c r="B87" s="621"/>
      <c r="C87" s="621"/>
      <c r="D87" s="621"/>
      <c r="E87" s="621"/>
      <c r="F87" s="621"/>
      <c r="G87" s="621"/>
      <c r="H87" s="621"/>
      <c r="I87" s="621"/>
      <c r="J87" s="621"/>
      <c r="K87" s="621"/>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85:K85"/>
    <mergeCell ref="A86:K86"/>
    <mergeCell ref="A87:K87"/>
    <mergeCell ref="A3:K3"/>
    <mergeCell ref="A4:K4"/>
    <mergeCell ref="A5:E5"/>
    <mergeCell ref="A7:C10"/>
    <mergeCell ref="D7:D10"/>
    <mergeCell ref="E7:I7"/>
    <mergeCell ref="J7:K8"/>
    <mergeCell ref="E8:E9"/>
    <mergeCell ref="F8:F9"/>
    <mergeCell ref="G8:G9"/>
    <mergeCell ref="H8:H9"/>
    <mergeCell ref="I8:I9"/>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92" t="s">
        <v>97</v>
      </c>
      <c r="E8" s="592" t="s">
        <v>98</v>
      </c>
      <c r="F8" s="592" t="s">
        <v>99</v>
      </c>
      <c r="G8" s="592" t="s">
        <v>100</v>
      </c>
      <c r="H8" s="592" t="s">
        <v>101</v>
      </c>
      <c r="I8" s="590"/>
      <c r="J8" s="591"/>
      <c r="K8"/>
      <c r="L8"/>
      <c r="M8"/>
      <c r="N8"/>
      <c r="O8"/>
      <c r="P8"/>
    </row>
    <row r="9" spans="1:16" ht="12" customHeight="1" x14ac:dyDescent="0.2">
      <c r="A9" s="578"/>
      <c r="B9" s="579"/>
      <c r="C9" s="583"/>
      <c r="D9" s="593"/>
      <c r="E9" s="593"/>
      <c r="F9" s="593"/>
      <c r="G9" s="593"/>
      <c r="H9" s="593"/>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193326</v>
      </c>
      <c r="E12" s="114">
        <v>200810</v>
      </c>
      <c r="F12" s="114">
        <v>198520</v>
      </c>
      <c r="G12" s="114">
        <v>200118</v>
      </c>
      <c r="H12" s="140">
        <v>197054</v>
      </c>
      <c r="I12" s="115">
        <v>-3728</v>
      </c>
      <c r="J12" s="116">
        <v>-1.8918672039136479</v>
      </c>
      <c r="K12"/>
      <c r="L12"/>
      <c r="M12"/>
      <c r="N12"/>
      <c r="O12"/>
      <c r="P12"/>
    </row>
    <row r="13" spans="1:16" s="110" customFormat="1" ht="14.45" customHeight="1" x14ac:dyDescent="0.2">
      <c r="A13" s="120" t="s">
        <v>105</v>
      </c>
      <c r="B13" s="119" t="s">
        <v>106</v>
      </c>
      <c r="C13" s="113">
        <v>42.400401394535656</v>
      </c>
      <c r="D13" s="115">
        <v>81971</v>
      </c>
      <c r="E13" s="114">
        <v>84895</v>
      </c>
      <c r="F13" s="114">
        <v>83818</v>
      </c>
      <c r="G13" s="114">
        <v>83986</v>
      </c>
      <c r="H13" s="140">
        <v>82664</v>
      </c>
      <c r="I13" s="115">
        <v>-693</v>
      </c>
      <c r="J13" s="116">
        <v>-0.83833349462885898</v>
      </c>
      <c r="K13"/>
      <c r="L13"/>
      <c r="M13"/>
      <c r="N13"/>
      <c r="O13"/>
      <c r="P13"/>
    </row>
    <row r="14" spans="1:16" s="110" customFormat="1" ht="14.45" customHeight="1" x14ac:dyDescent="0.2">
      <c r="A14" s="120"/>
      <c r="B14" s="119" t="s">
        <v>107</v>
      </c>
      <c r="C14" s="113">
        <v>57.599598605464344</v>
      </c>
      <c r="D14" s="115">
        <v>111355</v>
      </c>
      <c r="E14" s="114">
        <v>115915</v>
      </c>
      <c r="F14" s="114">
        <v>114702</v>
      </c>
      <c r="G14" s="114">
        <v>116132</v>
      </c>
      <c r="H14" s="140">
        <v>114390</v>
      </c>
      <c r="I14" s="115">
        <v>-3035</v>
      </c>
      <c r="J14" s="116">
        <v>-2.6532039513943526</v>
      </c>
      <c r="K14"/>
      <c r="L14"/>
      <c r="M14"/>
      <c r="N14"/>
      <c r="O14"/>
      <c r="P14"/>
    </row>
    <row r="15" spans="1:16" s="110" customFormat="1" ht="14.45" customHeight="1" x14ac:dyDescent="0.2">
      <c r="A15" s="118" t="s">
        <v>105</v>
      </c>
      <c r="B15" s="121" t="s">
        <v>108</v>
      </c>
      <c r="C15" s="113">
        <v>19.047619047619047</v>
      </c>
      <c r="D15" s="115">
        <v>36824</v>
      </c>
      <c r="E15" s="114">
        <v>39382</v>
      </c>
      <c r="F15" s="114">
        <v>38042</v>
      </c>
      <c r="G15" s="114">
        <v>39468</v>
      </c>
      <c r="H15" s="140">
        <v>38093</v>
      </c>
      <c r="I15" s="115">
        <v>-1269</v>
      </c>
      <c r="J15" s="116">
        <v>-3.3313207150920117</v>
      </c>
      <c r="K15"/>
      <c r="L15"/>
      <c r="M15"/>
      <c r="N15"/>
      <c r="O15"/>
      <c r="P15"/>
    </row>
    <row r="16" spans="1:16" s="110" customFormat="1" ht="14.45" customHeight="1" x14ac:dyDescent="0.2">
      <c r="A16" s="118"/>
      <c r="B16" s="121" t="s">
        <v>109</v>
      </c>
      <c r="C16" s="113">
        <v>55.129677332588479</v>
      </c>
      <c r="D16" s="115">
        <v>106580</v>
      </c>
      <c r="E16" s="114">
        <v>110625</v>
      </c>
      <c r="F16" s="114">
        <v>110002</v>
      </c>
      <c r="G16" s="114">
        <v>110530</v>
      </c>
      <c r="H16" s="140">
        <v>109478</v>
      </c>
      <c r="I16" s="115">
        <v>-2898</v>
      </c>
      <c r="J16" s="116">
        <v>-2.6471071813515046</v>
      </c>
      <c r="K16"/>
      <c r="L16"/>
      <c r="M16"/>
      <c r="N16"/>
      <c r="O16"/>
      <c r="P16"/>
    </row>
    <row r="17" spans="1:16" s="110" customFormat="1" ht="14.45" customHeight="1" x14ac:dyDescent="0.2">
      <c r="A17" s="118"/>
      <c r="B17" s="121" t="s">
        <v>110</v>
      </c>
      <c r="C17" s="113">
        <v>13.631379121277014</v>
      </c>
      <c r="D17" s="115">
        <v>26353</v>
      </c>
      <c r="E17" s="114">
        <v>26681</v>
      </c>
      <c r="F17" s="114">
        <v>26556</v>
      </c>
      <c r="G17" s="114">
        <v>26364</v>
      </c>
      <c r="H17" s="140">
        <v>25882</v>
      </c>
      <c r="I17" s="115">
        <v>471</v>
      </c>
      <c r="J17" s="116">
        <v>1.819797542693764</v>
      </c>
      <c r="K17"/>
      <c r="L17"/>
      <c r="M17"/>
      <c r="N17"/>
      <c r="O17"/>
      <c r="P17"/>
    </row>
    <row r="18" spans="1:16" s="110" customFormat="1" ht="14.45" customHeight="1" x14ac:dyDescent="0.2">
      <c r="A18" s="120"/>
      <c r="B18" s="121" t="s">
        <v>111</v>
      </c>
      <c r="C18" s="113">
        <v>12.190807237515905</v>
      </c>
      <c r="D18" s="115">
        <v>23568</v>
      </c>
      <c r="E18" s="114">
        <v>24122</v>
      </c>
      <c r="F18" s="114">
        <v>23920</v>
      </c>
      <c r="G18" s="114">
        <v>23756</v>
      </c>
      <c r="H18" s="140">
        <v>23600</v>
      </c>
      <c r="I18" s="115">
        <v>-32</v>
      </c>
      <c r="J18" s="116">
        <v>-0.13559322033898305</v>
      </c>
      <c r="K18"/>
      <c r="L18"/>
      <c r="M18"/>
      <c r="N18"/>
      <c r="O18"/>
      <c r="P18"/>
    </row>
    <row r="19" spans="1:16" s="110" customFormat="1" ht="14.45" customHeight="1" x14ac:dyDescent="0.2">
      <c r="A19" s="120"/>
      <c r="B19" s="121" t="s">
        <v>112</v>
      </c>
      <c r="C19" s="113">
        <v>0.92486266720461807</v>
      </c>
      <c r="D19" s="115">
        <v>1788</v>
      </c>
      <c r="E19" s="114">
        <v>1808</v>
      </c>
      <c r="F19" s="114">
        <v>1840</v>
      </c>
      <c r="G19" s="114">
        <v>1584</v>
      </c>
      <c r="H19" s="140">
        <v>1507</v>
      </c>
      <c r="I19" s="115">
        <v>281</v>
      </c>
      <c r="J19" s="116">
        <v>18.646317186463172</v>
      </c>
      <c r="K19"/>
      <c r="L19"/>
      <c r="M19"/>
      <c r="N19"/>
      <c r="O19"/>
      <c r="P19"/>
    </row>
    <row r="20" spans="1:16" s="110" customFormat="1" ht="14.45" customHeight="1" x14ac:dyDescent="0.2">
      <c r="A20" s="120" t="s">
        <v>113</v>
      </c>
      <c r="B20" s="119" t="s">
        <v>116</v>
      </c>
      <c r="C20" s="113">
        <v>69.013479821648403</v>
      </c>
      <c r="D20" s="115">
        <v>133421</v>
      </c>
      <c r="E20" s="114">
        <v>138949</v>
      </c>
      <c r="F20" s="114">
        <v>137828</v>
      </c>
      <c r="G20" s="114">
        <v>138842</v>
      </c>
      <c r="H20" s="140">
        <v>137048</v>
      </c>
      <c r="I20" s="115">
        <v>-3627</v>
      </c>
      <c r="J20" s="116">
        <v>-2.6465180082890667</v>
      </c>
      <c r="K20"/>
      <c r="L20"/>
      <c r="M20"/>
      <c r="N20"/>
      <c r="O20"/>
      <c r="P20"/>
    </row>
    <row r="21" spans="1:16" s="110" customFormat="1" ht="14.45" customHeight="1" x14ac:dyDescent="0.2">
      <c r="A21" s="123"/>
      <c r="B21" s="124" t="s">
        <v>117</v>
      </c>
      <c r="C21" s="125">
        <v>30.695819496601594</v>
      </c>
      <c r="D21" s="143">
        <v>59343</v>
      </c>
      <c r="E21" s="144">
        <v>61306</v>
      </c>
      <c r="F21" s="144">
        <v>60165</v>
      </c>
      <c r="G21" s="144">
        <v>60738</v>
      </c>
      <c r="H21" s="145">
        <v>59504</v>
      </c>
      <c r="I21" s="143">
        <v>-161</v>
      </c>
      <c r="J21" s="146">
        <v>-0.27057004571121268</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166055</v>
      </c>
      <c r="E56" s="114">
        <v>173790</v>
      </c>
      <c r="F56" s="114">
        <v>172781</v>
      </c>
      <c r="G56" s="114">
        <v>174103</v>
      </c>
      <c r="H56" s="140">
        <v>171833</v>
      </c>
      <c r="I56" s="115">
        <v>-5778</v>
      </c>
      <c r="J56" s="116">
        <v>-3.3625671436802009</v>
      </c>
      <c r="K56"/>
      <c r="L56"/>
      <c r="M56"/>
      <c r="N56"/>
      <c r="O56"/>
      <c r="P56"/>
    </row>
    <row r="57" spans="1:16" s="110" customFormat="1" ht="14.45" customHeight="1" x14ac:dyDescent="0.2">
      <c r="A57" s="120" t="s">
        <v>105</v>
      </c>
      <c r="B57" s="119" t="s">
        <v>106</v>
      </c>
      <c r="C57" s="113">
        <v>43.046580952094189</v>
      </c>
      <c r="D57" s="115">
        <v>71481</v>
      </c>
      <c r="E57" s="114">
        <v>74546</v>
      </c>
      <c r="F57" s="114">
        <v>74206</v>
      </c>
      <c r="G57" s="114">
        <v>74302</v>
      </c>
      <c r="H57" s="140">
        <v>73333</v>
      </c>
      <c r="I57" s="115">
        <v>-1852</v>
      </c>
      <c r="J57" s="116">
        <v>-2.5254660248455676</v>
      </c>
    </row>
    <row r="58" spans="1:16" s="110" customFormat="1" ht="14.45" customHeight="1" x14ac:dyDescent="0.2">
      <c r="A58" s="120"/>
      <c r="B58" s="119" t="s">
        <v>107</v>
      </c>
      <c r="C58" s="113">
        <v>56.953419047905811</v>
      </c>
      <c r="D58" s="115">
        <v>94574</v>
      </c>
      <c r="E58" s="114">
        <v>99244</v>
      </c>
      <c r="F58" s="114">
        <v>98575</v>
      </c>
      <c r="G58" s="114">
        <v>99801</v>
      </c>
      <c r="H58" s="140">
        <v>98500</v>
      </c>
      <c r="I58" s="115">
        <v>-3926</v>
      </c>
      <c r="J58" s="116">
        <v>-3.9857868020304568</v>
      </c>
    </row>
    <row r="59" spans="1:16" s="110" customFormat="1" ht="14.45" customHeight="1" x14ac:dyDescent="0.2">
      <c r="A59" s="118" t="s">
        <v>105</v>
      </c>
      <c r="B59" s="121" t="s">
        <v>108</v>
      </c>
      <c r="C59" s="113">
        <v>18.773900213784589</v>
      </c>
      <c r="D59" s="115">
        <v>31175</v>
      </c>
      <c r="E59" s="114">
        <v>33524</v>
      </c>
      <c r="F59" s="114">
        <v>32908</v>
      </c>
      <c r="G59" s="114">
        <v>34167</v>
      </c>
      <c r="H59" s="140">
        <v>32992</v>
      </c>
      <c r="I59" s="115">
        <v>-1817</v>
      </c>
      <c r="J59" s="116">
        <v>-5.5073957322987388</v>
      </c>
    </row>
    <row r="60" spans="1:16" s="110" customFormat="1" ht="14.45" customHeight="1" x14ac:dyDescent="0.2">
      <c r="A60" s="118"/>
      <c r="B60" s="121" t="s">
        <v>109</v>
      </c>
      <c r="C60" s="113">
        <v>55.941103851133661</v>
      </c>
      <c r="D60" s="115">
        <v>92893</v>
      </c>
      <c r="E60" s="114">
        <v>97414</v>
      </c>
      <c r="F60" s="114">
        <v>97216</v>
      </c>
      <c r="G60" s="114">
        <v>97642</v>
      </c>
      <c r="H60" s="140">
        <v>96980</v>
      </c>
      <c r="I60" s="115">
        <v>-4087</v>
      </c>
      <c r="J60" s="116">
        <v>-4.2142709837079808</v>
      </c>
    </row>
    <row r="61" spans="1:16" s="110" customFormat="1" ht="14.45" customHeight="1" x14ac:dyDescent="0.2">
      <c r="A61" s="118"/>
      <c r="B61" s="121" t="s">
        <v>110</v>
      </c>
      <c r="C61" s="113">
        <v>13.298003673481677</v>
      </c>
      <c r="D61" s="115">
        <v>22082</v>
      </c>
      <c r="E61" s="114">
        <v>22436</v>
      </c>
      <c r="F61" s="114">
        <v>22370</v>
      </c>
      <c r="G61" s="114">
        <v>22152</v>
      </c>
      <c r="H61" s="140">
        <v>21817</v>
      </c>
      <c r="I61" s="115">
        <v>265</v>
      </c>
      <c r="J61" s="116">
        <v>1.2146491268277031</v>
      </c>
    </row>
    <row r="62" spans="1:16" s="110" customFormat="1" ht="14.45" customHeight="1" x14ac:dyDescent="0.2">
      <c r="A62" s="120"/>
      <c r="B62" s="121" t="s">
        <v>111</v>
      </c>
      <c r="C62" s="113">
        <v>11.986390051488964</v>
      </c>
      <c r="D62" s="115">
        <v>19904</v>
      </c>
      <c r="E62" s="114">
        <v>20416</v>
      </c>
      <c r="F62" s="114">
        <v>20287</v>
      </c>
      <c r="G62" s="114">
        <v>20142</v>
      </c>
      <c r="H62" s="140">
        <v>20043</v>
      </c>
      <c r="I62" s="115">
        <v>-139</v>
      </c>
      <c r="J62" s="116">
        <v>-0.69350895574514793</v>
      </c>
    </row>
    <row r="63" spans="1:16" s="110" customFormat="1" ht="14.45" customHeight="1" x14ac:dyDescent="0.2">
      <c r="A63" s="120"/>
      <c r="B63" s="121" t="s">
        <v>112</v>
      </c>
      <c r="C63" s="113">
        <v>0.86778477010629007</v>
      </c>
      <c r="D63" s="115">
        <v>1441</v>
      </c>
      <c r="E63" s="114">
        <v>1456</v>
      </c>
      <c r="F63" s="114">
        <v>1507</v>
      </c>
      <c r="G63" s="114">
        <v>1287</v>
      </c>
      <c r="H63" s="140">
        <v>1247</v>
      </c>
      <c r="I63" s="115">
        <v>194</v>
      </c>
      <c r="J63" s="116">
        <v>15.557337610264636</v>
      </c>
    </row>
    <row r="64" spans="1:16" s="110" customFormat="1" ht="14.45" customHeight="1" x14ac:dyDescent="0.2">
      <c r="A64" s="120" t="s">
        <v>113</v>
      </c>
      <c r="B64" s="119" t="s">
        <v>116</v>
      </c>
      <c r="C64" s="113">
        <v>65.820360723856552</v>
      </c>
      <c r="D64" s="115">
        <v>109298</v>
      </c>
      <c r="E64" s="114">
        <v>114968</v>
      </c>
      <c r="F64" s="114">
        <v>114780</v>
      </c>
      <c r="G64" s="114">
        <v>115620</v>
      </c>
      <c r="H64" s="140">
        <v>114403</v>
      </c>
      <c r="I64" s="115">
        <v>-5105</v>
      </c>
      <c r="J64" s="116">
        <v>-4.4622955691721371</v>
      </c>
    </row>
    <row r="65" spans="1:10" s="110" customFormat="1" ht="14.45" customHeight="1" x14ac:dyDescent="0.2">
      <c r="A65" s="123"/>
      <c r="B65" s="124" t="s">
        <v>117</v>
      </c>
      <c r="C65" s="125">
        <v>33.874318749811806</v>
      </c>
      <c r="D65" s="143">
        <v>56250</v>
      </c>
      <c r="E65" s="144">
        <v>58324</v>
      </c>
      <c r="F65" s="144">
        <v>57529</v>
      </c>
      <c r="G65" s="144">
        <v>58015</v>
      </c>
      <c r="H65" s="145">
        <v>56983</v>
      </c>
      <c r="I65" s="143">
        <v>-733</v>
      </c>
      <c r="J65" s="146">
        <v>-1.2863485600968709</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193326</v>
      </c>
      <c r="G11" s="114">
        <v>200810</v>
      </c>
      <c r="H11" s="114">
        <v>198520</v>
      </c>
      <c r="I11" s="114">
        <v>200118</v>
      </c>
      <c r="J11" s="140">
        <v>197054</v>
      </c>
      <c r="K11" s="114">
        <v>-3728</v>
      </c>
      <c r="L11" s="116">
        <v>-1.8918672039136479</v>
      </c>
    </row>
    <row r="12" spans="1:17" s="110" customFormat="1" ht="24" customHeight="1" x14ac:dyDescent="0.2">
      <c r="A12" s="606" t="s">
        <v>185</v>
      </c>
      <c r="B12" s="607"/>
      <c r="C12" s="607"/>
      <c r="D12" s="608"/>
      <c r="E12" s="113">
        <v>42.400401394535656</v>
      </c>
      <c r="F12" s="115">
        <v>81971</v>
      </c>
      <c r="G12" s="114">
        <v>84895</v>
      </c>
      <c r="H12" s="114">
        <v>83818</v>
      </c>
      <c r="I12" s="114">
        <v>83986</v>
      </c>
      <c r="J12" s="140">
        <v>82664</v>
      </c>
      <c r="K12" s="114">
        <v>-693</v>
      </c>
      <c r="L12" s="116">
        <v>-0.83833349462885898</v>
      </c>
    </row>
    <row r="13" spans="1:17" s="110" customFormat="1" ht="15" customHeight="1" x14ac:dyDescent="0.2">
      <c r="A13" s="120"/>
      <c r="B13" s="609" t="s">
        <v>107</v>
      </c>
      <c r="C13" s="609"/>
      <c r="E13" s="113">
        <v>57.599598605464344</v>
      </c>
      <c r="F13" s="115">
        <v>111355</v>
      </c>
      <c r="G13" s="114">
        <v>115915</v>
      </c>
      <c r="H13" s="114">
        <v>114702</v>
      </c>
      <c r="I13" s="114">
        <v>116132</v>
      </c>
      <c r="J13" s="140">
        <v>114390</v>
      </c>
      <c r="K13" s="114">
        <v>-3035</v>
      </c>
      <c r="L13" s="116">
        <v>-2.6532039513943526</v>
      </c>
    </row>
    <row r="14" spans="1:17" s="110" customFormat="1" ht="22.5" customHeight="1" x14ac:dyDescent="0.2">
      <c r="A14" s="606" t="s">
        <v>186</v>
      </c>
      <c r="B14" s="607"/>
      <c r="C14" s="607"/>
      <c r="D14" s="608"/>
      <c r="E14" s="113">
        <v>19.047619047619047</v>
      </c>
      <c r="F14" s="115">
        <v>36824</v>
      </c>
      <c r="G14" s="114">
        <v>39382</v>
      </c>
      <c r="H14" s="114">
        <v>38042</v>
      </c>
      <c r="I14" s="114">
        <v>39468</v>
      </c>
      <c r="J14" s="140">
        <v>38093</v>
      </c>
      <c r="K14" s="114">
        <v>-1269</v>
      </c>
      <c r="L14" s="116">
        <v>-3.3313207150920117</v>
      </c>
    </row>
    <row r="15" spans="1:17" s="110" customFormat="1" ht="15" customHeight="1" x14ac:dyDescent="0.2">
      <c r="A15" s="120"/>
      <c r="B15" s="119"/>
      <c r="C15" s="258" t="s">
        <v>106</v>
      </c>
      <c r="E15" s="113">
        <v>47.800347599391699</v>
      </c>
      <c r="F15" s="115">
        <v>17602</v>
      </c>
      <c r="G15" s="114">
        <v>18671</v>
      </c>
      <c r="H15" s="114">
        <v>17961</v>
      </c>
      <c r="I15" s="114">
        <v>18728</v>
      </c>
      <c r="J15" s="140">
        <v>18083</v>
      </c>
      <c r="K15" s="114">
        <v>-481</v>
      </c>
      <c r="L15" s="116">
        <v>-2.6599568655643422</v>
      </c>
    </row>
    <row r="16" spans="1:17" s="110" customFormat="1" ht="15" customHeight="1" x14ac:dyDescent="0.2">
      <c r="A16" s="120"/>
      <c r="B16" s="119"/>
      <c r="C16" s="258" t="s">
        <v>107</v>
      </c>
      <c r="E16" s="113">
        <v>52.199652400608301</v>
      </c>
      <c r="F16" s="115">
        <v>19222</v>
      </c>
      <c r="G16" s="114">
        <v>20711</v>
      </c>
      <c r="H16" s="114">
        <v>20081</v>
      </c>
      <c r="I16" s="114">
        <v>20740</v>
      </c>
      <c r="J16" s="140">
        <v>20010</v>
      </c>
      <c r="K16" s="114">
        <v>-788</v>
      </c>
      <c r="L16" s="116">
        <v>-3.9380309845077459</v>
      </c>
    </row>
    <row r="17" spans="1:12" s="110" customFormat="1" ht="15" customHeight="1" x14ac:dyDescent="0.2">
      <c r="A17" s="120"/>
      <c r="B17" s="121" t="s">
        <v>109</v>
      </c>
      <c r="C17" s="258"/>
      <c r="E17" s="113">
        <v>55.129677332588479</v>
      </c>
      <c r="F17" s="115">
        <v>106580</v>
      </c>
      <c r="G17" s="114">
        <v>110625</v>
      </c>
      <c r="H17" s="114">
        <v>110002</v>
      </c>
      <c r="I17" s="114">
        <v>110530</v>
      </c>
      <c r="J17" s="140">
        <v>109478</v>
      </c>
      <c r="K17" s="114">
        <v>-2898</v>
      </c>
      <c r="L17" s="116">
        <v>-2.6471071813515046</v>
      </c>
    </row>
    <row r="18" spans="1:12" s="110" customFormat="1" ht="15" customHeight="1" x14ac:dyDescent="0.2">
      <c r="A18" s="120"/>
      <c r="B18" s="119"/>
      <c r="C18" s="258" t="s">
        <v>106</v>
      </c>
      <c r="E18" s="113">
        <v>41.911240382811037</v>
      </c>
      <c r="F18" s="115">
        <v>44669</v>
      </c>
      <c r="G18" s="114">
        <v>46270</v>
      </c>
      <c r="H18" s="114">
        <v>45929</v>
      </c>
      <c r="I18" s="114">
        <v>45576</v>
      </c>
      <c r="J18" s="140">
        <v>45123</v>
      </c>
      <c r="K18" s="114">
        <v>-454</v>
      </c>
      <c r="L18" s="116">
        <v>-1.0061387762338496</v>
      </c>
    </row>
    <row r="19" spans="1:12" s="110" customFormat="1" ht="15" customHeight="1" x14ac:dyDescent="0.2">
      <c r="A19" s="120"/>
      <c r="B19" s="119"/>
      <c r="C19" s="258" t="s">
        <v>107</v>
      </c>
      <c r="E19" s="113">
        <v>58.088759617188963</v>
      </c>
      <c r="F19" s="115">
        <v>61911</v>
      </c>
      <c r="G19" s="114">
        <v>64355</v>
      </c>
      <c r="H19" s="114">
        <v>64073</v>
      </c>
      <c r="I19" s="114">
        <v>64954</v>
      </c>
      <c r="J19" s="140">
        <v>64355</v>
      </c>
      <c r="K19" s="114">
        <v>-2444</v>
      </c>
      <c r="L19" s="116">
        <v>-3.7976847175821615</v>
      </c>
    </row>
    <row r="20" spans="1:12" s="110" customFormat="1" ht="15" customHeight="1" x14ac:dyDescent="0.2">
      <c r="A20" s="120"/>
      <c r="B20" s="121" t="s">
        <v>110</v>
      </c>
      <c r="C20" s="258"/>
      <c r="E20" s="113">
        <v>13.631379121277014</v>
      </c>
      <c r="F20" s="115">
        <v>26353</v>
      </c>
      <c r="G20" s="114">
        <v>26681</v>
      </c>
      <c r="H20" s="114">
        <v>26556</v>
      </c>
      <c r="I20" s="114">
        <v>26364</v>
      </c>
      <c r="J20" s="140">
        <v>25882</v>
      </c>
      <c r="K20" s="114">
        <v>471</v>
      </c>
      <c r="L20" s="116">
        <v>1.819797542693764</v>
      </c>
    </row>
    <row r="21" spans="1:12" s="110" customFormat="1" ht="15" customHeight="1" x14ac:dyDescent="0.2">
      <c r="A21" s="120"/>
      <c r="B21" s="119"/>
      <c r="C21" s="258" t="s">
        <v>106</v>
      </c>
      <c r="E21" s="113">
        <v>36.352597427237889</v>
      </c>
      <c r="F21" s="115">
        <v>9580</v>
      </c>
      <c r="G21" s="114">
        <v>9644</v>
      </c>
      <c r="H21" s="114">
        <v>9610</v>
      </c>
      <c r="I21" s="114">
        <v>9430</v>
      </c>
      <c r="J21" s="140">
        <v>9240</v>
      </c>
      <c r="K21" s="114">
        <v>340</v>
      </c>
      <c r="L21" s="116">
        <v>3.6796536796536796</v>
      </c>
    </row>
    <row r="22" spans="1:12" s="110" customFormat="1" ht="15" customHeight="1" x14ac:dyDescent="0.2">
      <c r="A22" s="120"/>
      <c r="B22" s="119"/>
      <c r="C22" s="258" t="s">
        <v>107</v>
      </c>
      <c r="E22" s="113">
        <v>63.647402572762111</v>
      </c>
      <c r="F22" s="115">
        <v>16773</v>
      </c>
      <c r="G22" s="114">
        <v>17037</v>
      </c>
      <c r="H22" s="114">
        <v>16946</v>
      </c>
      <c r="I22" s="114">
        <v>16934</v>
      </c>
      <c r="J22" s="140">
        <v>16642</v>
      </c>
      <c r="K22" s="114">
        <v>131</v>
      </c>
      <c r="L22" s="116">
        <v>0.78716500420622526</v>
      </c>
    </row>
    <row r="23" spans="1:12" s="110" customFormat="1" ht="15" customHeight="1" x14ac:dyDescent="0.2">
      <c r="A23" s="120"/>
      <c r="B23" s="121" t="s">
        <v>111</v>
      </c>
      <c r="C23" s="258"/>
      <c r="E23" s="113">
        <v>12.190807237515905</v>
      </c>
      <c r="F23" s="115">
        <v>23568</v>
      </c>
      <c r="G23" s="114">
        <v>24122</v>
      </c>
      <c r="H23" s="114">
        <v>23920</v>
      </c>
      <c r="I23" s="114">
        <v>23756</v>
      </c>
      <c r="J23" s="140">
        <v>23600</v>
      </c>
      <c r="K23" s="114">
        <v>-32</v>
      </c>
      <c r="L23" s="116">
        <v>-0.13559322033898305</v>
      </c>
    </row>
    <row r="24" spans="1:12" s="110" customFormat="1" ht="15" customHeight="1" x14ac:dyDescent="0.2">
      <c r="A24" s="120"/>
      <c r="B24" s="119"/>
      <c r="C24" s="258" t="s">
        <v>106</v>
      </c>
      <c r="E24" s="113">
        <v>42.93533604887984</v>
      </c>
      <c r="F24" s="115">
        <v>10119</v>
      </c>
      <c r="G24" s="114">
        <v>10310</v>
      </c>
      <c r="H24" s="114">
        <v>10318</v>
      </c>
      <c r="I24" s="114">
        <v>10252</v>
      </c>
      <c r="J24" s="140">
        <v>10217</v>
      </c>
      <c r="K24" s="114">
        <v>-98</v>
      </c>
      <c r="L24" s="116">
        <v>-0.95918567094058926</v>
      </c>
    </row>
    <row r="25" spans="1:12" s="110" customFormat="1" ht="15" customHeight="1" x14ac:dyDescent="0.2">
      <c r="A25" s="120"/>
      <c r="B25" s="119"/>
      <c r="C25" s="258" t="s">
        <v>107</v>
      </c>
      <c r="E25" s="113">
        <v>57.06466395112016</v>
      </c>
      <c r="F25" s="115">
        <v>13449</v>
      </c>
      <c r="G25" s="114">
        <v>13812</v>
      </c>
      <c r="H25" s="114">
        <v>13602</v>
      </c>
      <c r="I25" s="114">
        <v>13504</v>
      </c>
      <c r="J25" s="140">
        <v>13383</v>
      </c>
      <c r="K25" s="114">
        <v>66</v>
      </c>
      <c r="L25" s="116">
        <v>0.49316296794440706</v>
      </c>
    </row>
    <row r="26" spans="1:12" s="110" customFormat="1" ht="15" customHeight="1" x14ac:dyDescent="0.2">
      <c r="A26" s="120"/>
      <c r="C26" s="121" t="s">
        <v>187</v>
      </c>
      <c r="D26" s="110" t="s">
        <v>188</v>
      </c>
      <c r="E26" s="113">
        <v>0.92486266720461807</v>
      </c>
      <c r="F26" s="115">
        <v>1788</v>
      </c>
      <c r="G26" s="114">
        <v>1808</v>
      </c>
      <c r="H26" s="114">
        <v>1840</v>
      </c>
      <c r="I26" s="114">
        <v>1584</v>
      </c>
      <c r="J26" s="140">
        <v>1507</v>
      </c>
      <c r="K26" s="114">
        <v>281</v>
      </c>
      <c r="L26" s="116">
        <v>18.646317186463172</v>
      </c>
    </row>
    <row r="27" spans="1:12" s="110" customFormat="1" ht="15" customHeight="1" x14ac:dyDescent="0.2">
      <c r="A27" s="120"/>
      <c r="B27" s="119"/>
      <c r="D27" s="259" t="s">
        <v>106</v>
      </c>
      <c r="E27" s="113">
        <v>37.75167785234899</v>
      </c>
      <c r="F27" s="115">
        <v>675</v>
      </c>
      <c r="G27" s="114">
        <v>681</v>
      </c>
      <c r="H27" s="114">
        <v>741</v>
      </c>
      <c r="I27" s="114">
        <v>637</v>
      </c>
      <c r="J27" s="140">
        <v>592</v>
      </c>
      <c r="K27" s="114">
        <v>83</v>
      </c>
      <c r="L27" s="116">
        <v>14.02027027027027</v>
      </c>
    </row>
    <row r="28" spans="1:12" s="110" customFormat="1" ht="15" customHeight="1" x14ac:dyDescent="0.2">
      <c r="A28" s="120"/>
      <c r="B28" s="119"/>
      <c r="D28" s="259" t="s">
        <v>107</v>
      </c>
      <c r="E28" s="113">
        <v>62.24832214765101</v>
      </c>
      <c r="F28" s="115">
        <v>1113</v>
      </c>
      <c r="G28" s="114">
        <v>1127</v>
      </c>
      <c r="H28" s="114">
        <v>1099</v>
      </c>
      <c r="I28" s="114">
        <v>947</v>
      </c>
      <c r="J28" s="140">
        <v>915</v>
      </c>
      <c r="K28" s="114">
        <v>198</v>
      </c>
      <c r="L28" s="116">
        <v>21.639344262295083</v>
      </c>
    </row>
    <row r="29" spans="1:12" s="110" customFormat="1" ht="24" customHeight="1" x14ac:dyDescent="0.2">
      <c r="A29" s="606" t="s">
        <v>189</v>
      </c>
      <c r="B29" s="607"/>
      <c r="C29" s="607"/>
      <c r="D29" s="608"/>
      <c r="E29" s="113">
        <v>69.013479821648403</v>
      </c>
      <c r="F29" s="115">
        <v>133421</v>
      </c>
      <c r="G29" s="114">
        <v>138949</v>
      </c>
      <c r="H29" s="114">
        <v>137828</v>
      </c>
      <c r="I29" s="114">
        <v>138842</v>
      </c>
      <c r="J29" s="140">
        <v>137048</v>
      </c>
      <c r="K29" s="114">
        <v>-3627</v>
      </c>
      <c r="L29" s="116">
        <v>-2.6465180082890667</v>
      </c>
    </row>
    <row r="30" spans="1:12" s="110" customFormat="1" ht="15" customHeight="1" x14ac:dyDescent="0.2">
      <c r="A30" s="120"/>
      <c r="B30" s="119"/>
      <c r="C30" s="258" t="s">
        <v>106</v>
      </c>
      <c r="E30" s="113">
        <v>41.22289594591556</v>
      </c>
      <c r="F30" s="115">
        <v>55000</v>
      </c>
      <c r="G30" s="114">
        <v>57117</v>
      </c>
      <c r="H30" s="114">
        <v>56574</v>
      </c>
      <c r="I30" s="114">
        <v>56723</v>
      </c>
      <c r="J30" s="140">
        <v>56023</v>
      </c>
      <c r="K30" s="114">
        <v>-1023</v>
      </c>
      <c r="L30" s="116">
        <v>-1.8260357353229923</v>
      </c>
    </row>
    <row r="31" spans="1:12" s="110" customFormat="1" ht="15" customHeight="1" x14ac:dyDescent="0.2">
      <c r="A31" s="120"/>
      <c r="B31" s="119"/>
      <c r="C31" s="258" t="s">
        <v>107</v>
      </c>
      <c r="E31" s="113">
        <v>58.77710405408444</v>
      </c>
      <c r="F31" s="115">
        <v>78421</v>
      </c>
      <c r="G31" s="114">
        <v>81832</v>
      </c>
      <c r="H31" s="114">
        <v>81254</v>
      </c>
      <c r="I31" s="114">
        <v>82119</v>
      </c>
      <c r="J31" s="140">
        <v>81025</v>
      </c>
      <c r="K31" s="114">
        <v>-2604</v>
      </c>
      <c r="L31" s="116">
        <v>-3.2138228941684663</v>
      </c>
    </row>
    <row r="32" spans="1:12" s="110" customFormat="1" ht="15" customHeight="1" x14ac:dyDescent="0.2">
      <c r="A32" s="120"/>
      <c r="B32" s="119" t="s">
        <v>117</v>
      </c>
      <c r="C32" s="258"/>
      <c r="E32" s="113">
        <v>30.695819496601594</v>
      </c>
      <c r="F32" s="114">
        <v>59343</v>
      </c>
      <c r="G32" s="114">
        <v>61306</v>
      </c>
      <c r="H32" s="114">
        <v>60165</v>
      </c>
      <c r="I32" s="114">
        <v>60738</v>
      </c>
      <c r="J32" s="140">
        <v>59504</v>
      </c>
      <c r="K32" s="114">
        <v>-161</v>
      </c>
      <c r="L32" s="116">
        <v>-0.27057004571121268</v>
      </c>
    </row>
    <row r="33" spans="1:12" s="110" customFormat="1" ht="15" customHeight="1" x14ac:dyDescent="0.2">
      <c r="A33" s="120"/>
      <c r="B33" s="119"/>
      <c r="C33" s="258" t="s">
        <v>106</v>
      </c>
      <c r="E33" s="113">
        <v>45.208364929309269</v>
      </c>
      <c r="F33" s="114">
        <v>26828</v>
      </c>
      <c r="G33" s="114">
        <v>27636</v>
      </c>
      <c r="H33" s="114">
        <v>27106</v>
      </c>
      <c r="I33" s="114">
        <v>27121</v>
      </c>
      <c r="J33" s="140">
        <v>26517</v>
      </c>
      <c r="K33" s="114">
        <v>311</v>
      </c>
      <c r="L33" s="116">
        <v>1.172832522532715</v>
      </c>
    </row>
    <row r="34" spans="1:12" s="110" customFormat="1" ht="15" customHeight="1" x14ac:dyDescent="0.2">
      <c r="A34" s="120"/>
      <c r="B34" s="119"/>
      <c r="C34" s="258" t="s">
        <v>107</v>
      </c>
      <c r="E34" s="113">
        <v>54.791635070690731</v>
      </c>
      <c r="F34" s="114">
        <v>32515</v>
      </c>
      <c r="G34" s="114">
        <v>33670</v>
      </c>
      <c r="H34" s="114">
        <v>33059</v>
      </c>
      <c r="I34" s="114">
        <v>33617</v>
      </c>
      <c r="J34" s="140">
        <v>32987</v>
      </c>
      <c r="K34" s="114">
        <v>-472</v>
      </c>
      <c r="L34" s="116">
        <v>-1.4308667050656318</v>
      </c>
    </row>
    <row r="35" spans="1:12" s="110" customFormat="1" ht="24" customHeight="1" x14ac:dyDescent="0.2">
      <c r="A35" s="606" t="s">
        <v>192</v>
      </c>
      <c r="B35" s="607"/>
      <c r="C35" s="607"/>
      <c r="D35" s="608"/>
      <c r="E35" s="113">
        <v>21.434261299566536</v>
      </c>
      <c r="F35" s="114">
        <v>41438</v>
      </c>
      <c r="G35" s="114">
        <v>43565</v>
      </c>
      <c r="H35" s="114">
        <v>42825</v>
      </c>
      <c r="I35" s="114">
        <v>43963</v>
      </c>
      <c r="J35" s="114">
        <v>42527</v>
      </c>
      <c r="K35" s="318">
        <v>-1089</v>
      </c>
      <c r="L35" s="319">
        <v>-2.5607261269311259</v>
      </c>
    </row>
    <row r="36" spans="1:12" s="110" customFormat="1" ht="15" customHeight="1" x14ac:dyDescent="0.2">
      <c r="A36" s="120"/>
      <c r="B36" s="119"/>
      <c r="C36" s="258" t="s">
        <v>106</v>
      </c>
      <c r="E36" s="113">
        <v>45.965056228582462</v>
      </c>
      <c r="F36" s="114">
        <v>19047</v>
      </c>
      <c r="G36" s="114">
        <v>20032</v>
      </c>
      <c r="H36" s="114">
        <v>19644</v>
      </c>
      <c r="I36" s="114">
        <v>20128</v>
      </c>
      <c r="J36" s="114">
        <v>19378</v>
      </c>
      <c r="K36" s="318">
        <v>-331</v>
      </c>
      <c r="L36" s="116">
        <v>-1.7081226132727836</v>
      </c>
    </row>
    <row r="37" spans="1:12" s="110" customFormat="1" ht="15" customHeight="1" x14ac:dyDescent="0.2">
      <c r="A37" s="120"/>
      <c r="B37" s="119"/>
      <c r="C37" s="258" t="s">
        <v>107</v>
      </c>
      <c r="E37" s="113">
        <v>54.034943771417538</v>
      </c>
      <c r="F37" s="114">
        <v>22391</v>
      </c>
      <c r="G37" s="114">
        <v>23533</v>
      </c>
      <c r="H37" s="114">
        <v>23181</v>
      </c>
      <c r="I37" s="114">
        <v>23835</v>
      </c>
      <c r="J37" s="140">
        <v>23149</v>
      </c>
      <c r="K37" s="114">
        <v>-758</v>
      </c>
      <c r="L37" s="116">
        <v>-3.2744395006263769</v>
      </c>
    </row>
    <row r="38" spans="1:12" s="110" customFormat="1" ht="15" customHeight="1" x14ac:dyDescent="0.2">
      <c r="A38" s="120"/>
      <c r="B38" s="119" t="s">
        <v>329</v>
      </c>
      <c r="C38" s="258"/>
      <c r="E38" s="113">
        <v>44.134260265044539</v>
      </c>
      <c r="F38" s="114">
        <v>85323</v>
      </c>
      <c r="G38" s="114">
        <v>87869</v>
      </c>
      <c r="H38" s="114">
        <v>87494</v>
      </c>
      <c r="I38" s="114">
        <v>87360</v>
      </c>
      <c r="J38" s="140">
        <v>86403</v>
      </c>
      <c r="K38" s="114">
        <v>-1080</v>
      </c>
      <c r="L38" s="116">
        <v>-1.2499565987292107</v>
      </c>
    </row>
    <row r="39" spans="1:12" s="110" customFormat="1" ht="15" customHeight="1" x14ac:dyDescent="0.2">
      <c r="A39" s="120"/>
      <c r="B39" s="119"/>
      <c r="C39" s="258" t="s">
        <v>106</v>
      </c>
      <c r="E39" s="113">
        <v>41.453066582281451</v>
      </c>
      <c r="F39" s="115">
        <v>35369</v>
      </c>
      <c r="G39" s="114">
        <v>36278</v>
      </c>
      <c r="H39" s="114">
        <v>36153</v>
      </c>
      <c r="I39" s="114">
        <v>35755</v>
      </c>
      <c r="J39" s="140">
        <v>35483</v>
      </c>
      <c r="K39" s="114">
        <v>-114</v>
      </c>
      <c r="L39" s="116">
        <v>-0.32128061325141616</v>
      </c>
    </row>
    <row r="40" spans="1:12" s="110" customFormat="1" ht="15" customHeight="1" x14ac:dyDescent="0.2">
      <c r="A40" s="120"/>
      <c r="B40" s="119"/>
      <c r="C40" s="258" t="s">
        <v>107</v>
      </c>
      <c r="E40" s="113">
        <v>58.546933417718549</v>
      </c>
      <c r="F40" s="115">
        <v>49954</v>
      </c>
      <c r="G40" s="114">
        <v>51591</v>
      </c>
      <c r="H40" s="114">
        <v>51341</v>
      </c>
      <c r="I40" s="114">
        <v>51605</v>
      </c>
      <c r="J40" s="140">
        <v>50920</v>
      </c>
      <c r="K40" s="114">
        <v>-966</v>
      </c>
      <c r="L40" s="116">
        <v>-1.8970934799685781</v>
      </c>
    </row>
    <row r="41" spans="1:12" s="110" customFormat="1" ht="15" customHeight="1" x14ac:dyDescent="0.2">
      <c r="A41" s="120"/>
      <c r="B41" s="320" t="s">
        <v>517</v>
      </c>
      <c r="C41" s="258"/>
      <c r="E41" s="113">
        <v>14.914186400173799</v>
      </c>
      <c r="F41" s="115">
        <v>28833</v>
      </c>
      <c r="G41" s="114">
        <v>29784</v>
      </c>
      <c r="H41" s="114">
        <v>28768</v>
      </c>
      <c r="I41" s="114">
        <v>29114</v>
      </c>
      <c r="J41" s="140">
        <v>27958</v>
      </c>
      <c r="K41" s="114">
        <v>875</v>
      </c>
      <c r="L41" s="116">
        <v>3.1296945418127189</v>
      </c>
    </row>
    <row r="42" spans="1:12" s="110" customFormat="1" ht="15" customHeight="1" x14ac:dyDescent="0.2">
      <c r="A42" s="120"/>
      <c r="B42" s="119"/>
      <c r="C42" s="268" t="s">
        <v>106</v>
      </c>
      <c r="D42" s="182"/>
      <c r="E42" s="113">
        <v>40.998161828460447</v>
      </c>
      <c r="F42" s="115">
        <v>11821</v>
      </c>
      <c r="G42" s="114">
        <v>12192</v>
      </c>
      <c r="H42" s="114">
        <v>11729</v>
      </c>
      <c r="I42" s="114">
        <v>11837</v>
      </c>
      <c r="J42" s="140">
        <v>11358</v>
      </c>
      <c r="K42" s="114">
        <v>463</v>
      </c>
      <c r="L42" s="116">
        <v>4.0764219052650112</v>
      </c>
    </row>
    <row r="43" spans="1:12" s="110" customFormat="1" ht="15" customHeight="1" x14ac:dyDescent="0.2">
      <c r="A43" s="120"/>
      <c r="B43" s="119"/>
      <c r="C43" s="268" t="s">
        <v>107</v>
      </c>
      <c r="D43" s="182"/>
      <c r="E43" s="113">
        <v>59.001838171539553</v>
      </c>
      <c r="F43" s="115">
        <v>17012</v>
      </c>
      <c r="G43" s="114">
        <v>17592</v>
      </c>
      <c r="H43" s="114">
        <v>17039</v>
      </c>
      <c r="I43" s="114">
        <v>17277</v>
      </c>
      <c r="J43" s="140">
        <v>16600</v>
      </c>
      <c r="K43" s="114">
        <v>412</v>
      </c>
      <c r="L43" s="116">
        <v>2.4819277108433737</v>
      </c>
    </row>
    <row r="44" spans="1:12" s="110" customFormat="1" ht="15" customHeight="1" x14ac:dyDescent="0.2">
      <c r="A44" s="120"/>
      <c r="B44" s="119" t="s">
        <v>205</v>
      </c>
      <c r="C44" s="268"/>
      <c r="D44" s="182"/>
      <c r="E44" s="113">
        <v>19.517292035215128</v>
      </c>
      <c r="F44" s="115">
        <v>37732</v>
      </c>
      <c r="G44" s="114">
        <v>39592</v>
      </c>
      <c r="H44" s="114">
        <v>39433</v>
      </c>
      <c r="I44" s="114">
        <v>39681</v>
      </c>
      <c r="J44" s="140">
        <v>40166</v>
      </c>
      <c r="K44" s="114">
        <v>-2434</v>
      </c>
      <c r="L44" s="116">
        <v>-6.0598516157944529</v>
      </c>
    </row>
    <row r="45" spans="1:12" s="110" customFormat="1" ht="15" customHeight="1" x14ac:dyDescent="0.2">
      <c r="A45" s="120"/>
      <c r="B45" s="119"/>
      <c r="C45" s="268" t="s">
        <v>106</v>
      </c>
      <c r="D45" s="182"/>
      <c r="E45" s="113">
        <v>41.699353334040069</v>
      </c>
      <c r="F45" s="115">
        <v>15734</v>
      </c>
      <c r="G45" s="114">
        <v>16393</v>
      </c>
      <c r="H45" s="114">
        <v>16292</v>
      </c>
      <c r="I45" s="114">
        <v>16266</v>
      </c>
      <c r="J45" s="140">
        <v>16445</v>
      </c>
      <c r="K45" s="114">
        <v>-711</v>
      </c>
      <c r="L45" s="116">
        <v>-4.3235025843721493</v>
      </c>
    </row>
    <row r="46" spans="1:12" s="110" customFormat="1" ht="15" customHeight="1" x14ac:dyDescent="0.2">
      <c r="A46" s="123"/>
      <c r="B46" s="124"/>
      <c r="C46" s="260" t="s">
        <v>107</v>
      </c>
      <c r="D46" s="261"/>
      <c r="E46" s="125">
        <v>58.300646665959931</v>
      </c>
      <c r="F46" s="143">
        <v>21998</v>
      </c>
      <c r="G46" s="144">
        <v>23199</v>
      </c>
      <c r="H46" s="144">
        <v>23141</v>
      </c>
      <c r="I46" s="144">
        <v>23415</v>
      </c>
      <c r="J46" s="145">
        <v>23721</v>
      </c>
      <c r="K46" s="144">
        <v>-1723</v>
      </c>
      <c r="L46" s="146">
        <v>-7.2636060874330761</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4" t="s">
        <v>518</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21"/>
      <c r="B53" s="621"/>
      <c r="C53" s="621"/>
      <c r="D53" s="621"/>
      <c r="E53" s="621"/>
      <c r="F53" s="621"/>
      <c r="G53" s="621"/>
      <c r="H53" s="621"/>
      <c r="I53" s="621"/>
      <c r="J53" s="621"/>
      <c r="K53" s="621"/>
      <c r="L53" s="621"/>
    </row>
    <row r="54" spans="1:12" ht="21" customHeight="1" x14ac:dyDescent="0.2">
      <c r="A54" s="604"/>
      <c r="B54" s="604"/>
      <c r="C54" s="604"/>
      <c r="D54" s="604"/>
      <c r="E54" s="604"/>
      <c r="F54" s="604"/>
      <c r="G54" s="604"/>
      <c r="H54" s="604"/>
      <c r="I54" s="604"/>
      <c r="J54" s="604"/>
      <c r="K54" s="604"/>
      <c r="L54" s="604"/>
    </row>
    <row r="55" spans="1:12" ht="12.75" customHeight="1" x14ac:dyDescent="0.2"/>
  </sheetData>
  <mergeCells count="21">
    <mergeCell ref="A35:D35"/>
    <mergeCell ref="A51:L51"/>
    <mergeCell ref="A52:L52"/>
    <mergeCell ref="A53:L53"/>
    <mergeCell ref="A54:L54"/>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193326</v>
      </c>
      <c r="E11" s="114">
        <v>200810</v>
      </c>
      <c r="F11" s="114">
        <v>198520</v>
      </c>
      <c r="G11" s="114">
        <v>200118</v>
      </c>
      <c r="H11" s="140">
        <v>197054</v>
      </c>
      <c r="I11" s="115">
        <v>-3728</v>
      </c>
      <c r="J11" s="116">
        <v>-1.8918672039136479</v>
      </c>
    </row>
    <row r="12" spans="1:15" s="110" customFormat="1" ht="24.95" customHeight="1" x14ac:dyDescent="0.2">
      <c r="A12" s="193" t="s">
        <v>132</v>
      </c>
      <c r="B12" s="194" t="s">
        <v>133</v>
      </c>
      <c r="C12" s="113">
        <v>0.1758687398487529</v>
      </c>
      <c r="D12" s="115">
        <v>340</v>
      </c>
      <c r="E12" s="114">
        <v>343</v>
      </c>
      <c r="F12" s="114">
        <v>367</v>
      </c>
      <c r="G12" s="114">
        <v>350</v>
      </c>
      <c r="H12" s="140">
        <v>323</v>
      </c>
      <c r="I12" s="115">
        <v>17</v>
      </c>
      <c r="J12" s="116">
        <v>5.2631578947368425</v>
      </c>
    </row>
    <row r="13" spans="1:15" s="110" customFormat="1" ht="24.95" customHeight="1" x14ac:dyDescent="0.2">
      <c r="A13" s="193" t="s">
        <v>134</v>
      </c>
      <c r="B13" s="199" t="s">
        <v>214</v>
      </c>
      <c r="C13" s="113">
        <v>0.26690667577046023</v>
      </c>
      <c r="D13" s="115">
        <v>516</v>
      </c>
      <c r="E13" s="114">
        <v>545</v>
      </c>
      <c r="F13" s="114">
        <v>503</v>
      </c>
      <c r="G13" s="114">
        <v>498</v>
      </c>
      <c r="H13" s="140">
        <v>509</v>
      </c>
      <c r="I13" s="115">
        <v>7</v>
      </c>
      <c r="J13" s="116">
        <v>1.37524557956778</v>
      </c>
    </row>
    <row r="14" spans="1:15" s="287" customFormat="1" ht="24.95" customHeight="1" x14ac:dyDescent="0.2">
      <c r="A14" s="193" t="s">
        <v>215</v>
      </c>
      <c r="B14" s="199" t="s">
        <v>137</v>
      </c>
      <c r="C14" s="113">
        <v>2.9659745714492618</v>
      </c>
      <c r="D14" s="115">
        <v>5734</v>
      </c>
      <c r="E14" s="114">
        <v>5860</v>
      </c>
      <c r="F14" s="114">
        <v>5797</v>
      </c>
      <c r="G14" s="114">
        <v>5823</v>
      </c>
      <c r="H14" s="140">
        <v>5850</v>
      </c>
      <c r="I14" s="115">
        <v>-116</v>
      </c>
      <c r="J14" s="116">
        <v>-1.982905982905983</v>
      </c>
      <c r="K14" s="110"/>
      <c r="L14" s="110"/>
      <c r="M14" s="110"/>
      <c r="N14" s="110"/>
      <c r="O14" s="110"/>
    </row>
    <row r="15" spans="1:15" s="110" customFormat="1" ht="24.95" customHeight="1" x14ac:dyDescent="0.2">
      <c r="A15" s="193" t="s">
        <v>216</v>
      </c>
      <c r="B15" s="199" t="s">
        <v>217</v>
      </c>
      <c r="C15" s="113">
        <v>1.5647145236543456</v>
      </c>
      <c r="D15" s="115">
        <v>3025</v>
      </c>
      <c r="E15" s="114">
        <v>3049</v>
      </c>
      <c r="F15" s="114">
        <v>2963</v>
      </c>
      <c r="G15" s="114">
        <v>2987</v>
      </c>
      <c r="H15" s="140">
        <v>2996</v>
      </c>
      <c r="I15" s="115">
        <v>29</v>
      </c>
      <c r="J15" s="116">
        <v>0.96795727636849127</v>
      </c>
    </row>
    <row r="16" spans="1:15" s="287" customFormat="1" ht="24.95" customHeight="1" x14ac:dyDescent="0.2">
      <c r="A16" s="193" t="s">
        <v>218</v>
      </c>
      <c r="B16" s="199" t="s">
        <v>141</v>
      </c>
      <c r="C16" s="113">
        <v>1.1415950260182284</v>
      </c>
      <c r="D16" s="115">
        <v>2207</v>
      </c>
      <c r="E16" s="114">
        <v>2297</v>
      </c>
      <c r="F16" s="114">
        <v>2328</v>
      </c>
      <c r="G16" s="114">
        <v>2324</v>
      </c>
      <c r="H16" s="140">
        <v>2336</v>
      </c>
      <c r="I16" s="115">
        <v>-129</v>
      </c>
      <c r="J16" s="116">
        <v>-5.522260273972603</v>
      </c>
      <c r="K16" s="110"/>
      <c r="L16" s="110"/>
      <c r="M16" s="110"/>
      <c r="N16" s="110"/>
      <c r="O16" s="110"/>
    </row>
    <row r="17" spans="1:15" s="110" customFormat="1" ht="24.95" customHeight="1" x14ac:dyDescent="0.2">
      <c r="A17" s="193" t="s">
        <v>142</v>
      </c>
      <c r="B17" s="199" t="s">
        <v>220</v>
      </c>
      <c r="C17" s="113">
        <v>0.2596650217766881</v>
      </c>
      <c r="D17" s="115">
        <v>502</v>
      </c>
      <c r="E17" s="114">
        <v>514</v>
      </c>
      <c r="F17" s="114">
        <v>506</v>
      </c>
      <c r="G17" s="114">
        <v>512</v>
      </c>
      <c r="H17" s="140">
        <v>518</v>
      </c>
      <c r="I17" s="115">
        <v>-16</v>
      </c>
      <c r="J17" s="116">
        <v>-3.0888030888030888</v>
      </c>
    </row>
    <row r="18" spans="1:15" s="287" customFormat="1" ht="24.95" customHeight="1" x14ac:dyDescent="0.2">
      <c r="A18" s="201" t="s">
        <v>144</v>
      </c>
      <c r="B18" s="202" t="s">
        <v>145</v>
      </c>
      <c r="C18" s="113">
        <v>2.5418205518140344</v>
      </c>
      <c r="D18" s="115">
        <v>4914</v>
      </c>
      <c r="E18" s="114">
        <v>4843</v>
      </c>
      <c r="F18" s="114">
        <v>4816</v>
      </c>
      <c r="G18" s="114">
        <v>4761</v>
      </c>
      <c r="H18" s="140">
        <v>4786</v>
      </c>
      <c r="I18" s="115">
        <v>128</v>
      </c>
      <c r="J18" s="116">
        <v>2.6744671959882993</v>
      </c>
      <c r="K18" s="110"/>
      <c r="L18" s="110"/>
      <c r="M18" s="110"/>
      <c r="N18" s="110"/>
      <c r="O18" s="110"/>
    </row>
    <row r="19" spans="1:15" s="110" customFormat="1" ht="24.95" customHeight="1" x14ac:dyDescent="0.2">
      <c r="A19" s="193" t="s">
        <v>146</v>
      </c>
      <c r="B19" s="199" t="s">
        <v>147</v>
      </c>
      <c r="C19" s="113">
        <v>14.766249754301025</v>
      </c>
      <c r="D19" s="115">
        <v>28547</v>
      </c>
      <c r="E19" s="114">
        <v>29420</v>
      </c>
      <c r="F19" s="114">
        <v>28676</v>
      </c>
      <c r="G19" s="114">
        <v>28735</v>
      </c>
      <c r="H19" s="140">
        <v>28524</v>
      </c>
      <c r="I19" s="115">
        <v>23</v>
      </c>
      <c r="J19" s="116">
        <v>8.0633852194643113E-2</v>
      </c>
    </row>
    <row r="20" spans="1:15" s="287" customFormat="1" ht="24.95" customHeight="1" x14ac:dyDescent="0.2">
      <c r="A20" s="193" t="s">
        <v>148</v>
      </c>
      <c r="B20" s="199" t="s">
        <v>149</v>
      </c>
      <c r="C20" s="113">
        <v>3.1630510122797761</v>
      </c>
      <c r="D20" s="115">
        <v>6115</v>
      </c>
      <c r="E20" s="114">
        <v>6182</v>
      </c>
      <c r="F20" s="114">
        <v>6162</v>
      </c>
      <c r="G20" s="114">
        <v>6126</v>
      </c>
      <c r="H20" s="140">
        <v>5969</v>
      </c>
      <c r="I20" s="115">
        <v>146</v>
      </c>
      <c r="J20" s="116">
        <v>2.4459708493885075</v>
      </c>
      <c r="K20" s="110"/>
      <c r="L20" s="110"/>
      <c r="M20" s="110"/>
      <c r="N20" s="110"/>
      <c r="O20" s="110"/>
    </row>
    <row r="21" spans="1:15" s="110" customFormat="1" ht="24.95" customHeight="1" x14ac:dyDescent="0.2">
      <c r="A21" s="201" t="s">
        <v>150</v>
      </c>
      <c r="B21" s="202" t="s">
        <v>151</v>
      </c>
      <c r="C21" s="113">
        <v>11.693202155943846</v>
      </c>
      <c r="D21" s="115">
        <v>22606</v>
      </c>
      <c r="E21" s="114">
        <v>25660</v>
      </c>
      <c r="F21" s="114">
        <v>26076</v>
      </c>
      <c r="G21" s="114">
        <v>26156</v>
      </c>
      <c r="H21" s="140">
        <v>25373</v>
      </c>
      <c r="I21" s="115">
        <v>-2767</v>
      </c>
      <c r="J21" s="116">
        <v>-10.905293028021912</v>
      </c>
    </row>
    <row r="22" spans="1:15" s="110" customFormat="1" ht="24.95" customHeight="1" x14ac:dyDescent="0.2">
      <c r="A22" s="201" t="s">
        <v>152</v>
      </c>
      <c r="B22" s="199" t="s">
        <v>153</v>
      </c>
      <c r="C22" s="113">
        <v>3.2235705492277291</v>
      </c>
      <c r="D22" s="115">
        <v>6232</v>
      </c>
      <c r="E22" s="114">
        <v>6229</v>
      </c>
      <c r="F22" s="114">
        <v>6231</v>
      </c>
      <c r="G22" s="114">
        <v>6241</v>
      </c>
      <c r="H22" s="140">
        <v>6299</v>
      </c>
      <c r="I22" s="115">
        <v>-67</v>
      </c>
      <c r="J22" s="116">
        <v>-1.0636608985553262</v>
      </c>
    </row>
    <row r="23" spans="1:15" s="110" customFormat="1" ht="24.95" customHeight="1" x14ac:dyDescent="0.2">
      <c r="A23" s="193" t="s">
        <v>154</v>
      </c>
      <c r="B23" s="199" t="s">
        <v>155</v>
      </c>
      <c r="C23" s="113">
        <v>1.1250426740324633</v>
      </c>
      <c r="D23" s="115">
        <v>2175</v>
      </c>
      <c r="E23" s="114">
        <v>2241</v>
      </c>
      <c r="F23" s="114">
        <v>2208</v>
      </c>
      <c r="G23" s="114">
        <v>2187</v>
      </c>
      <c r="H23" s="140">
        <v>2155</v>
      </c>
      <c r="I23" s="115">
        <v>20</v>
      </c>
      <c r="J23" s="116">
        <v>0.92807424593967514</v>
      </c>
    </row>
    <row r="24" spans="1:15" s="110" customFormat="1" ht="24.95" customHeight="1" x14ac:dyDescent="0.2">
      <c r="A24" s="193" t="s">
        <v>156</v>
      </c>
      <c r="B24" s="199" t="s">
        <v>221</v>
      </c>
      <c r="C24" s="113">
        <v>13.625689250281907</v>
      </c>
      <c r="D24" s="115">
        <v>26342</v>
      </c>
      <c r="E24" s="114">
        <v>26726</v>
      </c>
      <c r="F24" s="114">
        <v>26768</v>
      </c>
      <c r="G24" s="114">
        <v>27114</v>
      </c>
      <c r="H24" s="140">
        <v>26979</v>
      </c>
      <c r="I24" s="115">
        <v>-637</v>
      </c>
      <c r="J24" s="116">
        <v>-2.3610956670002596</v>
      </c>
    </row>
    <row r="25" spans="1:15" s="110" customFormat="1" ht="24.95" customHeight="1" x14ac:dyDescent="0.2">
      <c r="A25" s="193" t="s">
        <v>222</v>
      </c>
      <c r="B25" s="204" t="s">
        <v>159</v>
      </c>
      <c r="C25" s="113">
        <v>17.915334719592813</v>
      </c>
      <c r="D25" s="115">
        <v>34635</v>
      </c>
      <c r="E25" s="114">
        <v>35434</v>
      </c>
      <c r="F25" s="114">
        <v>35300</v>
      </c>
      <c r="G25" s="114">
        <v>35321</v>
      </c>
      <c r="H25" s="140">
        <v>34854</v>
      </c>
      <c r="I25" s="115">
        <v>-219</v>
      </c>
      <c r="J25" s="116">
        <v>-0.62833534171113792</v>
      </c>
    </row>
    <row r="26" spans="1:15" s="110" customFormat="1" ht="24.95" customHeight="1" x14ac:dyDescent="0.2">
      <c r="A26" s="201">
        <v>782.78300000000002</v>
      </c>
      <c r="B26" s="203" t="s">
        <v>160</v>
      </c>
      <c r="C26" s="113">
        <v>1.7302380435119953</v>
      </c>
      <c r="D26" s="115">
        <v>3345</v>
      </c>
      <c r="E26" s="114">
        <v>3717</v>
      </c>
      <c r="F26" s="114">
        <v>3594</v>
      </c>
      <c r="G26" s="114">
        <v>3433</v>
      </c>
      <c r="H26" s="140">
        <v>3463</v>
      </c>
      <c r="I26" s="115">
        <v>-118</v>
      </c>
      <c r="J26" s="116">
        <v>-3.4074501876985273</v>
      </c>
    </row>
    <row r="27" spans="1:15" s="110" customFormat="1" ht="24.95" customHeight="1" x14ac:dyDescent="0.2">
      <c r="A27" s="193" t="s">
        <v>161</v>
      </c>
      <c r="B27" s="199" t="s">
        <v>162</v>
      </c>
      <c r="C27" s="113">
        <v>0.73244157537010024</v>
      </c>
      <c r="D27" s="115">
        <v>1416</v>
      </c>
      <c r="E27" s="114">
        <v>1402</v>
      </c>
      <c r="F27" s="114">
        <v>1404</v>
      </c>
      <c r="G27" s="114">
        <v>1430</v>
      </c>
      <c r="H27" s="140">
        <v>1397</v>
      </c>
      <c r="I27" s="115">
        <v>19</v>
      </c>
      <c r="J27" s="116">
        <v>1.3600572655690766</v>
      </c>
    </row>
    <row r="28" spans="1:15" s="110" customFormat="1" ht="24.95" customHeight="1" x14ac:dyDescent="0.2">
      <c r="A28" s="193" t="s">
        <v>163</v>
      </c>
      <c r="B28" s="199" t="s">
        <v>164</v>
      </c>
      <c r="C28" s="113">
        <v>4.3149912582891075</v>
      </c>
      <c r="D28" s="115">
        <v>8342</v>
      </c>
      <c r="E28" s="114">
        <v>9265</v>
      </c>
      <c r="F28" s="114">
        <v>8018</v>
      </c>
      <c r="G28" s="114">
        <v>9050</v>
      </c>
      <c r="H28" s="140">
        <v>8254</v>
      </c>
      <c r="I28" s="115">
        <v>88</v>
      </c>
      <c r="J28" s="116">
        <v>1.0661497455779017</v>
      </c>
    </row>
    <row r="29" spans="1:15" s="110" customFormat="1" ht="24.95" customHeight="1" x14ac:dyDescent="0.2">
      <c r="A29" s="193">
        <v>86</v>
      </c>
      <c r="B29" s="199" t="s">
        <v>165</v>
      </c>
      <c r="C29" s="113">
        <v>6.8630189420978036</v>
      </c>
      <c r="D29" s="115">
        <v>13268</v>
      </c>
      <c r="E29" s="114">
        <v>13420</v>
      </c>
      <c r="F29" s="114">
        <v>13374</v>
      </c>
      <c r="G29" s="114">
        <v>13425</v>
      </c>
      <c r="H29" s="140">
        <v>13278</v>
      </c>
      <c r="I29" s="115">
        <v>-10</v>
      </c>
      <c r="J29" s="116">
        <v>-7.531254707034192E-2</v>
      </c>
    </row>
    <row r="30" spans="1:15" s="110" customFormat="1" ht="24.95" customHeight="1" x14ac:dyDescent="0.2">
      <c r="A30" s="193">
        <v>87.88</v>
      </c>
      <c r="B30" s="204" t="s">
        <v>166</v>
      </c>
      <c r="C30" s="113">
        <v>4.5539658400835892</v>
      </c>
      <c r="D30" s="115">
        <v>8804</v>
      </c>
      <c r="E30" s="114">
        <v>8622</v>
      </c>
      <c r="F30" s="114">
        <v>8520</v>
      </c>
      <c r="G30" s="114">
        <v>8640</v>
      </c>
      <c r="H30" s="140">
        <v>8566</v>
      </c>
      <c r="I30" s="115">
        <v>238</v>
      </c>
      <c r="J30" s="116">
        <v>2.7784263366798974</v>
      </c>
    </row>
    <row r="31" spans="1:15" s="110" customFormat="1" ht="24.95" customHeight="1" x14ac:dyDescent="0.2">
      <c r="A31" s="193" t="s">
        <v>167</v>
      </c>
      <c r="B31" s="199" t="s">
        <v>168</v>
      </c>
      <c r="C31" s="113">
        <v>10.336943815110228</v>
      </c>
      <c r="D31" s="115">
        <v>19984</v>
      </c>
      <c r="E31" s="114">
        <v>20883</v>
      </c>
      <c r="F31" s="114">
        <v>20697</v>
      </c>
      <c r="G31" s="114">
        <v>20820</v>
      </c>
      <c r="H31" s="140">
        <v>20468</v>
      </c>
      <c r="I31" s="115">
        <v>-484</v>
      </c>
      <c r="J31" s="116">
        <v>-2.3646667969513389</v>
      </c>
    </row>
    <row r="32" spans="1:15" s="110" customFormat="1" ht="24.95" customHeight="1" x14ac:dyDescent="0.2">
      <c r="A32" s="193"/>
      <c r="B32" s="204" t="s">
        <v>169</v>
      </c>
      <c r="C32" s="113">
        <v>5.6898709951067111E-3</v>
      </c>
      <c r="D32" s="115">
        <v>11</v>
      </c>
      <c r="E32" s="114">
        <v>18</v>
      </c>
      <c r="F32" s="114">
        <v>9</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0.1758687398487529</v>
      </c>
      <c r="D34" s="115">
        <v>340</v>
      </c>
      <c r="E34" s="114">
        <v>343</v>
      </c>
      <c r="F34" s="114">
        <v>367</v>
      </c>
      <c r="G34" s="114">
        <v>350</v>
      </c>
      <c r="H34" s="140">
        <v>323</v>
      </c>
      <c r="I34" s="115">
        <v>17</v>
      </c>
      <c r="J34" s="116">
        <v>5.2631578947368425</v>
      </c>
    </row>
    <row r="35" spans="1:10" s="110" customFormat="1" ht="24.95" customHeight="1" x14ac:dyDescent="0.2">
      <c r="A35" s="292" t="s">
        <v>171</v>
      </c>
      <c r="B35" s="293" t="s">
        <v>172</v>
      </c>
      <c r="C35" s="113">
        <v>5.7747017990337568</v>
      </c>
      <c r="D35" s="115">
        <v>11164</v>
      </c>
      <c r="E35" s="114">
        <v>11248</v>
      </c>
      <c r="F35" s="114">
        <v>11116</v>
      </c>
      <c r="G35" s="114">
        <v>11082</v>
      </c>
      <c r="H35" s="140">
        <v>11145</v>
      </c>
      <c r="I35" s="115">
        <v>19</v>
      </c>
      <c r="J35" s="116">
        <v>0.17048003589053387</v>
      </c>
    </row>
    <row r="36" spans="1:10" s="110" customFormat="1" ht="24.95" customHeight="1" x14ac:dyDescent="0.2">
      <c r="A36" s="294" t="s">
        <v>173</v>
      </c>
      <c r="B36" s="295" t="s">
        <v>174</v>
      </c>
      <c r="C36" s="125">
        <v>94.043739590122385</v>
      </c>
      <c r="D36" s="143">
        <v>181811</v>
      </c>
      <c r="E36" s="144">
        <v>189201</v>
      </c>
      <c r="F36" s="144">
        <v>187028</v>
      </c>
      <c r="G36" s="144">
        <v>188678</v>
      </c>
      <c r="H36" s="145">
        <v>185579</v>
      </c>
      <c r="I36" s="143">
        <v>-3768</v>
      </c>
      <c r="J36" s="146">
        <v>-2.0304021467946267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11:B11"/>
    <mergeCell ref="A39:J39"/>
    <mergeCell ref="A40:J40"/>
    <mergeCell ref="A3:J3"/>
    <mergeCell ref="A4:J4"/>
    <mergeCell ref="A5:D5"/>
    <mergeCell ref="A7:B9"/>
    <mergeCell ref="C7:C10"/>
    <mergeCell ref="D7:H7"/>
    <mergeCell ref="I7:J8"/>
    <mergeCell ref="D8:D9"/>
    <mergeCell ref="E8:E9"/>
    <mergeCell ref="F8:F9"/>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92" t="s">
        <v>97</v>
      </c>
      <c r="F8" s="592" t="s">
        <v>98</v>
      </c>
      <c r="G8" s="592" t="s">
        <v>99</v>
      </c>
      <c r="H8" s="592" t="s">
        <v>100</v>
      </c>
      <c r="I8" s="592" t="s">
        <v>101</v>
      </c>
      <c r="J8" s="590"/>
      <c r="K8" s="591"/>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193326</v>
      </c>
      <c r="F11" s="264">
        <v>200810</v>
      </c>
      <c r="G11" s="264">
        <v>198520</v>
      </c>
      <c r="H11" s="264">
        <v>200118</v>
      </c>
      <c r="I11" s="265">
        <v>197054</v>
      </c>
      <c r="J11" s="263">
        <v>-3728</v>
      </c>
      <c r="K11" s="266">
        <v>-1.8918672039136479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41.402087665394205</v>
      </c>
      <c r="E13" s="115">
        <v>80041</v>
      </c>
      <c r="F13" s="114">
        <v>82830</v>
      </c>
      <c r="G13" s="114">
        <v>81947</v>
      </c>
      <c r="H13" s="114">
        <v>82431</v>
      </c>
      <c r="I13" s="140">
        <v>80607</v>
      </c>
      <c r="J13" s="115">
        <v>-566</v>
      </c>
      <c r="K13" s="116">
        <v>-0.70217226791717846</v>
      </c>
    </row>
    <row r="14" spans="1:15" ht="15.95" customHeight="1" x14ac:dyDescent="0.2">
      <c r="A14" s="306" t="s">
        <v>230</v>
      </c>
      <c r="B14" s="307"/>
      <c r="C14" s="308"/>
      <c r="D14" s="113">
        <v>43.861663718278969</v>
      </c>
      <c r="E14" s="115">
        <v>84796</v>
      </c>
      <c r="F14" s="114">
        <v>88816</v>
      </c>
      <c r="G14" s="114">
        <v>88149</v>
      </c>
      <c r="H14" s="114">
        <v>88744</v>
      </c>
      <c r="I14" s="140">
        <v>88100</v>
      </c>
      <c r="J14" s="115">
        <v>-3304</v>
      </c>
      <c r="K14" s="116">
        <v>-3.750283768444949</v>
      </c>
    </row>
    <row r="15" spans="1:15" ht="15.95" customHeight="1" x14ac:dyDescent="0.2">
      <c r="A15" s="306" t="s">
        <v>231</v>
      </c>
      <c r="B15" s="307"/>
      <c r="C15" s="308"/>
      <c r="D15" s="113">
        <v>6.4885219784198709</v>
      </c>
      <c r="E15" s="115">
        <v>12544</v>
      </c>
      <c r="F15" s="114">
        <v>12905</v>
      </c>
      <c r="G15" s="114">
        <v>12672</v>
      </c>
      <c r="H15" s="114">
        <v>12524</v>
      </c>
      <c r="I15" s="140">
        <v>12360</v>
      </c>
      <c r="J15" s="115">
        <v>184</v>
      </c>
      <c r="K15" s="116">
        <v>1.4886731391585761</v>
      </c>
    </row>
    <row r="16" spans="1:15" ht="15.95" customHeight="1" x14ac:dyDescent="0.2">
      <c r="A16" s="306" t="s">
        <v>232</v>
      </c>
      <c r="B16" s="307"/>
      <c r="C16" s="308"/>
      <c r="D16" s="113">
        <v>4.5886223270537849</v>
      </c>
      <c r="E16" s="115">
        <v>8871</v>
      </c>
      <c r="F16" s="114">
        <v>8866</v>
      </c>
      <c r="G16" s="114">
        <v>8538</v>
      </c>
      <c r="H16" s="114">
        <v>8903</v>
      </c>
      <c r="I16" s="140">
        <v>8688</v>
      </c>
      <c r="J16" s="115">
        <v>183</v>
      </c>
      <c r="K16" s="116">
        <v>2.1063535911602211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0.24931980178558497</v>
      </c>
      <c r="E18" s="115">
        <v>482</v>
      </c>
      <c r="F18" s="114">
        <v>506</v>
      </c>
      <c r="G18" s="114">
        <v>532</v>
      </c>
      <c r="H18" s="114">
        <v>499</v>
      </c>
      <c r="I18" s="140">
        <v>485</v>
      </c>
      <c r="J18" s="115">
        <v>-3</v>
      </c>
      <c r="K18" s="116">
        <v>-0.61855670103092786</v>
      </c>
    </row>
    <row r="19" spans="1:11" ht="14.1" customHeight="1" x14ac:dyDescent="0.2">
      <c r="A19" s="306" t="s">
        <v>235</v>
      </c>
      <c r="B19" s="307" t="s">
        <v>236</v>
      </c>
      <c r="C19" s="308"/>
      <c r="D19" s="113">
        <v>0.11328015890257906</v>
      </c>
      <c r="E19" s="115">
        <v>219</v>
      </c>
      <c r="F19" s="114">
        <v>216</v>
      </c>
      <c r="G19" s="114">
        <v>236</v>
      </c>
      <c r="H19" s="114">
        <v>212</v>
      </c>
      <c r="I19" s="140">
        <v>208</v>
      </c>
      <c r="J19" s="115">
        <v>11</v>
      </c>
      <c r="K19" s="116">
        <v>5.2884615384615383</v>
      </c>
    </row>
    <row r="20" spans="1:11" ht="14.1" customHeight="1" x14ac:dyDescent="0.2">
      <c r="A20" s="306">
        <v>12</v>
      </c>
      <c r="B20" s="307" t="s">
        <v>237</v>
      </c>
      <c r="C20" s="308"/>
      <c r="D20" s="113">
        <v>0.38277313967081511</v>
      </c>
      <c r="E20" s="115">
        <v>740</v>
      </c>
      <c r="F20" s="114">
        <v>723</v>
      </c>
      <c r="G20" s="114">
        <v>755</v>
      </c>
      <c r="H20" s="114">
        <v>743</v>
      </c>
      <c r="I20" s="140">
        <v>697</v>
      </c>
      <c r="J20" s="115">
        <v>43</v>
      </c>
      <c r="K20" s="116">
        <v>6.1692969870875176</v>
      </c>
    </row>
    <row r="21" spans="1:11" ht="14.1" customHeight="1" x14ac:dyDescent="0.2">
      <c r="A21" s="306">
        <v>21</v>
      </c>
      <c r="B21" s="307" t="s">
        <v>238</v>
      </c>
      <c r="C21" s="308"/>
      <c r="D21" s="113">
        <v>4.6553489959964001E-2</v>
      </c>
      <c r="E21" s="115">
        <v>90</v>
      </c>
      <c r="F21" s="114">
        <v>100</v>
      </c>
      <c r="G21" s="114">
        <v>104</v>
      </c>
      <c r="H21" s="114">
        <v>108</v>
      </c>
      <c r="I21" s="140">
        <v>97</v>
      </c>
      <c r="J21" s="115">
        <v>-7</v>
      </c>
      <c r="K21" s="116">
        <v>-7.2164948453608249</v>
      </c>
    </row>
    <row r="22" spans="1:11" ht="14.1" customHeight="1" x14ac:dyDescent="0.2">
      <c r="A22" s="306">
        <v>22</v>
      </c>
      <c r="B22" s="307" t="s">
        <v>239</v>
      </c>
      <c r="C22" s="308"/>
      <c r="D22" s="113">
        <v>0.12776346689012341</v>
      </c>
      <c r="E22" s="115">
        <v>247</v>
      </c>
      <c r="F22" s="114">
        <v>262</v>
      </c>
      <c r="G22" s="114">
        <v>271</v>
      </c>
      <c r="H22" s="114">
        <v>261</v>
      </c>
      <c r="I22" s="140">
        <v>253</v>
      </c>
      <c r="J22" s="115">
        <v>-6</v>
      </c>
      <c r="K22" s="116">
        <v>-2.3715415019762847</v>
      </c>
    </row>
    <row r="23" spans="1:11" ht="14.1" customHeight="1" x14ac:dyDescent="0.2">
      <c r="A23" s="306">
        <v>23</v>
      </c>
      <c r="B23" s="307" t="s">
        <v>240</v>
      </c>
      <c r="C23" s="308"/>
      <c r="D23" s="113">
        <v>0.49967412557028024</v>
      </c>
      <c r="E23" s="115">
        <v>966</v>
      </c>
      <c r="F23" s="114">
        <v>1002</v>
      </c>
      <c r="G23" s="114">
        <v>997</v>
      </c>
      <c r="H23" s="114">
        <v>974</v>
      </c>
      <c r="I23" s="140">
        <v>979</v>
      </c>
      <c r="J23" s="115">
        <v>-13</v>
      </c>
      <c r="K23" s="116">
        <v>-1.3278855975485189</v>
      </c>
    </row>
    <row r="24" spans="1:11" ht="14.1" customHeight="1" x14ac:dyDescent="0.2">
      <c r="A24" s="306">
        <v>24</v>
      </c>
      <c r="B24" s="307" t="s">
        <v>241</v>
      </c>
      <c r="C24" s="308"/>
      <c r="D24" s="113">
        <v>0.21155974881805861</v>
      </c>
      <c r="E24" s="115">
        <v>409</v>
      </c>
      <c r="F24" s="114">
        <v>424</v>
      </c>
      <c r="G24" s="114">
        <v>450</v>
      </c>
      <c r="H24" s="114">
        <v>455</v>
      </c>
      <c r="I24" s="140">
        <v>496</v>
      </c>
      <c r="J24" s="115">
        <v>-87</v>
      </c>
      <c r="K24" s="116">
        <v>-17.54032258064516</v>
      </c>
    </row>
    <row r="25" spans="1:11" ht="14.1" customHeight="1" x14ac:dyDescent="0.2">
      <c r="A25" s="306">
        <v>25</v>
      </c>
      <c r="B25" s="307" t="s">
        <v>242</v>
      </c>
      <c r="C25" s="308"/>
      <c r="D25" s="113">
        <v>0.60726441347775262</v>
      </c>
      <c r="E25" s="115">
        <v>1174</v>
      </c>
      <c r="F25" s="114">
        <v>1227</v>
      </c>
      <c r="G25" s="114">
        <v>1183</v>
      </c>
      <c r="H25" s="114">
        <v>1150</v>
      </c>
      <c r="I25" s="140">
        <v>1126</v>
      </c>
      <c r="J25" s="115">
        <v>48</v>
      </c>
      <c r="K25" s="116">
        <v>4.2628774422735347</v>
      </c>
    </row>
    <row r="26" spans="1:11" ht="14.1" customHeight="1" x14ac:dyDescent="0.2">
      <c r="A26" s="306">
        <v>26</v>
      </c>
      <c r="B26" s="307" t="s">
        <v>243</v>
      </c>
      <c r="C26" s="308"/>
      <c r="D26" s="113">
        <v>0.5146746945573798</v>
      </c>
      <c r="E26" s="115">
        <v>995</v>
      </c>
      <c r="F26" s="114">
        <v>1032</v>
      </c>
      <c r="G26" s="114">
        <v>1010</v>
      </c>
      <c r="H26" s="114">
        <v>1025</v>
      </c>
      <c r="I26" s="140">
        <v>1017</v>
      </c>
      <c r="J26" s="115">
        <v>-22</v>
      </c>
      <c r="K26" s="116">
        <v>-2.1632251720747298</v>
      </c>
    </row>
    <row r="27" spans="1:11" ht="14.1" customHeight="1" x14ac:dyDescent="0.2">
      <c r="A27" s="306">
        <v>27</v>
      </c>
      <c r="B27" s="307" t="s">
        <v>244</v>
      </c>
      <c r="C27" s="308"/>
      <c r="D27" s="113">
        <v>0.3713933976806017</v>
      </c>
      <c r="E27" s="115">
        <v>718</v>
      </c>
      <c r="F27" s="114">
        <v>723</v>
      </c>
      <c r="G27" s="114">
        <v>716</v>
      </c>
      <c r="H27" s="114">
        <v>727</v>
      </c>
      <c r="I27" s="140">
        <v>741</v>
      </c>
      <c r="J27" s="115">
        <v>-23</v>
      </c>
      <c r="K27" s="116">
        <v>-3.1039136302294197</v>
      </c>
    </row>
    <row r="28" spans="1:11" ht="14.1" customHeight="1" x14ac:dyDescent="0.2">
      <c r="A28" s="306">
        <v>28</v>
      </c>
      <c r="B28" s="307" t="s">
        <v>245</v>
      </c>
      <c r="C28" s="308"/>
      <c r="D28" s="113">
        <v>0.20380083382473127</v>
      </c>
      <c r="E28" s="115">
        <v>394</v>
      </c>
      <c r="F28" s="114">
        <v>401</v>
      </c>
      <c r="G28" s="114">
        <v>395</v>
      </c>
      <c r="H28" s="114">
        <v>383</v>
      </c>
      <c r="I28" s="140">
        <v>369</v>
      </c>
      <c r="J28" s="115">
        <v>25</v>
      </c>
      <c r="K28" s="116">
        <v>6.7750677506775068</v>
      </c>
    </row>
    <row r="29" spans="1:11" ht="14.1" customHeight="1" x14ac:dyDescent="0.2">
      <c r="A29" s="306">
        <v>29</v>
      </c>
      <c r="B29" s="307" t="s">
        <v>246</v>
      </c>
      <c r="C29" s="308"/>
      <c r="D29" s="113">
        <v>2.4828527978647466</v>
      </c>
      <c r="E29" s="115">
        <v>4800</v>
      </c>
      <c r="F29" s="114">
        <v>5441</v>
      </c>
      <c r="G29" s="114">
        <v>5343</v>
      </c>
      <c r="H29" s="114">
        <v>5312</v>
      </c>
      <c r="I29" s="140">
        <v>5169</v>
      </c>
      <c r="J29" s="115">
        <v>-369</v>
      </c>
      <c r="K29" s="116">
        <v>-7.1387115496227507</v>
      </c>
    </row>
    <row r="30" spans="1:11" ht="14.1" customHeight="1" x14ac:dyDescent="0.2">
      <c r="A30" s="306" t="s">
        <v>247</v>
      </c>
      <c r="B30" s="307" t="s">
        <v>248</v>
      </c>
      <c r="C30" s="308"/>
      <c r="D30" s="113">
        <v>0.24362993079047826</v>
      </c>
      <c r="E30" s="115">
        <v>471</v>
      </c>
      <c r="F30" s="114">
        <v>524</v>
      </c>
      <c r="G30" s="114">
        <v>523</v>
      </c>
      <c r="H30" s="114">
        <v>539</v>
      </c>
      <c r="I30" s="140">
        <v>528</v>
      </c>
      <c r="J30" s="115">
        <v>-57</v>
      </c>
      <c r="K30" s="116">
        <v>-10.795454545454545</v>
      </c>
    </row>
    <row r="31" spans="1:11" ht="14.1" customHeight="1" x14ac:dyDescent="0.2">
      <c r="A31" s="306" t="s">
        <v>249</v>
      </c>
      <c r="B31" s="307" t="s">
        <v>250</v>
      </c>
      <c r="C31" s="308"/>
      <c r="D31" s="113">
        <v>2.2309466910813858</v>
      </c>
      <c r="E31" s="115">
        <v>4313</v>
      </c>
      <c r="F31" s="114">
        <v>4900</v>
      </c>
      <c r="G31" s="114">
        <v>4805</v>
      </c>
      <c r="H31" s="114">
        <v>4754</v>
      </c>
      <c r="I31" s="140">
        <v>4625</v>
      </c>
      <c r="J31" s="115">
        <v>-312</v>
      </c>
      <c r="K31" s="116">
        <v>-6.7459459459459463</v>
      </c>
    </row>
    <row r="32" spans="1:11" ht="14.1" customHeight="1" x14ac:dyDescent="0.2">
      <c r="A32" s="306">
        <v>31</v>
      </c>
      <c r="B32" s="307" t="s">
        <v>251</v>
      </c>
      <c r="C32" s="308"/>
      <c r="D32" s="113">
        <v>0.17483421784964256</v>
      </c>
      <c r="E32" s="115">
        <v>338</v>
      </c>
      <c r="F32" s="114">
        <v>351</v>
      </c>
      <c r="G32" s="114">
        <v>357</v>
      </c>
      <c r="H32" s="114">
        <v>377</v>
      </c>
      <c r="I32" s="140">
        <v>369</v>
      </c>
      <c r="J32" s="115">
        <v>-31</v>
      </c>
      <c r="K32" s="116">
        <v>-8.4010840108401084</v>
      </c>
    </row>
    <row r="33" spans="1:11" ht="14.1" customHeight="1" x14ac:dyDescent="0.2">
      <c r="A33" s="306">
        <v>32</v>
      </c>
      <c r="B33" s="307" t="s">
        <v>252</v>
      </c>
      <c r="C33" s="308"/>
      <c r="D33" s="113">
        <v>0.30208042374021082</v>
      </c>
      <c r="E33" s="115">
        <v>584</v>
      </c>
      <c r="F33" s="114">
        <v>517</v>
      </c>
      <c r="G33" s="114">
        <v>524</v>
      </c>
      <c r="H33" s="114">
        <v>532</v>
      </c>
      <c r="I33" s="140">
        <v>530</v>
      </c>
      <c r="J33" s="115">
        <v>54</v>
      </c>
      <c r="K33" s="116">
        <v>10.188679245283019</v>
      </c>
    </row>
    <row r="34" spans="1:11" ht="14.1" customHeight="1" x14ac:dyDescent="0.2">
      <c r="A34" s="306">
        <v>33</v>
      </c>
      <c r="B34" s="307" t="s">
        <v>253</v>
      </c>
      <c r="C34" s="308"/>
      <c r="D34" s="113">
        <v>0.3015631627406557</v>
      </c>
      <c r="E34" s="115">
        <v>583</v>
      </c>
      <c r="F34" s="114">
        <v>562</v>
      </c>
      <c r="G34" s="114">
        <v>595</v>
      </c>
      <c r="H34" s="114">
        <v>593</v>
      </c>
      <c r="I34" s="140">
        <v>578</v>
      </c>
      <c r="J34" s="115">
        <v>5</v>
      </c>
      <c r="K34" s="116">
        <v>0.86505190311418689</v>
      </c>
    </row>
    <row r="35" spans="1:11" ht="14.1" customHeight="1" x14ac:dyDescent="0.2">
      <c r="A35" s="306">
        <v>34</v>
      </c>
      <c r="B35" s="307" t="s">
        <v>254</v>
      </c>
      <c r="C35" s="308"/>
      <c r="D35" s="113">
        <v>4.0827410694888426</v>
      </c>
      <c r="E35" s="115">
        <v>7893</v>
      </c>
      <c r="F35" s="114">
        <v>8038</v>
      </c>
      <c r="G35" s="114">
        <v>7990</v>
      </c>
      <c r="H35" s="114">
        <v>7962</v>
      </c>
      <c r="I35" s="140">
        <v>7961</v>
      </c>
      <c r="J35" s="115">
        <v>-68</v>
      </c>
      <c r="K35" s="116">
        <v>-0.85416404974249471</v>
      </c>
    </row>
    <row r="36" spans="1:11" ht="14.1" customHeight="1" x14ac:dyDescent="0.2">
      <c r="A36" s="306">
        <v>41</v>
      </c>
      <c r="B36" s="307" t="s">
        <v>255</v>
      </c>
      <c r="C36" s="308"/>
      <c r="D36" s="113">
        <v>0.22759483980426845</v>
      </c>
      <c r="E36" s="115">
        <v>440</v>
      </c>
      <c r="F36" s="114">
        <v>460</v>
      </c>
      <c r="G36" s="114">
        <v>458</v>
      </c>
      <c r="H36" s="114">
        <v>513</v>
      </c>
      <c r="I36" s="140">
        <v>506</v>
      </c>
      <c r="J36" s="115">
        <v>-66</v>
      </c>
      <c r="K36" s="116">
        <v>-13.043478260869565</v>
      </c>
    </row>
    <row r="37" spans="1:11" ht="14.1" customHeight="1" x14ac:dyDescent="0.2">
      <c r="A37" s="306">
        <v>42</v>
      </c>
      <c r="B37" s="307" t="s">
        <v>256</v>
      </c>
      <c r="C37" s="308"/>
      <c r="D37" s="113">
        <v>3.8277313967081512E-2</v>
      </c>
      <c r="E37" s="115">
        <v>74</v>
      </c>
      <c r="F37" s="114">
        <v>68</v>
      </c>
      <c r="G37" s="114">
        <v>79</v>
      </c>
      <c r="H37" s="114">
        <v>77</v>
      </c>
      <c r="I37" s="140">
        <v>76</v>
      </c>
      <c r="J37" s="115">
        <v>-2</v>
      </c>
      <c r="K37" s="116">
        <v>-2.6315789473684212</v>
      </c>
    </row>
    <row r="38" spans="1:11" ht="14.1" customHeight="1" x14ac:dyDescent="0.2">
      <c r="A38" s="306">
        <v>43</v>
      </c>
      <c r="B38" s="307" t="s">
        <v>257</v>
      </c>
      <c r="C38" s="308"/>
      <c r="D38" s="113">
        <v>0.73451061936832085</v>
      </c>
      <c r="E38" s="115">
        <v>1420</v>
      </c>
      <c r="F38" s="114">
        <v>1419</v>
      </c>
      <c r="G38" s="114">
        <v>1392</v>
      </c>
      <c r="H38" s="114">
        <v>1366</v>
      </c>
      <c r="I38" s="140">
        <v>1354</v>
      </c>
      <c r="J38" s="115">
        <v>66</v>
      </c>
      <c r="K38" s="116">
        <v>4.8744460856720826</v>
      </c>
    </row>
    <row r="39" spans="1:11" ht="14.1" customHeight="1" x14ac:dyDescent="0.2">
      <c r="A39" s="306">
        <v>51</v>
      </c>
      <c r="B39" s="307" t="s">
        <v>258</v>
      </c>
      <c r="C39" s="308"/>
      <c r="D39" s="113">
        <v>4.5694836700702437</v>
      </c>
      <c r="E39" s="115">
        <v>8834</v>
      </c>
      <c r="F39" s="114">
        <v>8817</v>
      </c>
      <c r="G39" s="114">
        <v>8720</v>
      </c>
      <c r="H39" s="114">
        <v>8737</v>
      </c>
      <c r="I39" s="140">
        <v>8735</v>
      </c>
      <c r="J39" s="115">
        <v>99</v>
      </c>
      <c r="K39" s="116">
        <v>1.1333714939896966</v>
      </c>
    </row>
    <row r="40" spans="1:11" ht="14.1" customHeight="1" x14ac:dyDescent="0.2">
      <c r="A40" s="306" t="s">
        <v>259</v>
      </c>
      <c r="B40" s="307" t="s">
        <v>260</v>
      </c>
      <c r="C40" s="308"/>
      <c r="D40" s="113">
        <v>4.3449923962633061</v>
      </c>
      <c r="E40" s="115">
        <v>8400</v>
      </c>
      <c r="F40" s="114">
        <v>8390</v>
      </c>
      <c r="G40" s="114">
        <v>8285</v>
      </c>
      <c r="H40" s="114">
        <v>8307</v>
      </c>
      <c r="I40" s="140">
        <v>8319</v>
      </c>
      <c r="J40" s="115">
        <v>81</v>
      </c>
      <c r="K40" s="116">
        <v>0.97367472051929316</v>
      </c>
    </row>
    <row r="41" spans="1:11" ht="14.1" customHeight="1" x14ac:dyDescent="0.2">
      <c r="A41" s="306"/>
      <c r="B41" s="307" t="s">
        <v>261</v>
      </c>
      <c r="C41" s="308"/>
      <c r="D41" s="113">
        <v>1.8667949473945564</v>
      </c>
      <c r="E41" s="115">
        <v>3609</v>
      </c>
      <c r="F41" s="114">
        <v>3765</v>
      </c>
      <c r="G41" s="114">
        <v>3636</v>
      </c>
      <c r="H41" s="114">
        <v>3631</v>
      </c>
      <c r="I41" s="140">
        <v>3641</v>
      </c>
      <c r="J41" s="115">
        <v>-32</v>
      </c>
      <c r="K41" s="116">
        <v>-0.87887942872837133</v>
      </c>
    </row>
    <row r="42" spans="1:11" ht="14.1" customHeight="1" x14ac:dyDescent="0.2">
      <c r="A42" s="306">
        <v>52</v>
      </c>
      <c r="B42" s="307" t="s">
        <v>262</v>
      </c>
      <c r="C42" s="308"/>
      <c r="D42" s="113">
        <v>3.3089186141543299</v>
      </c>
      <c r="E42" s="115">
        <v>6397</v>
      </c>
      <c r="F42" s="114">
        <v>6472</v>
      </c>
      <c r="G42" s="114">
        <v>6406</v>
      </c>
      <c r="H42" s="114">
        <v>6320</v>
      </c>
      <c r="I42" s="140">
        <v>6313</v>
      </c>
      <c r="J42" s="115">
        <v>84</v>
      </c>
      <c r="K42" s="116">
        <v>1.3305876762236655</v>
      </c>
    </row>
    <row r="43" spans="1:11" ht="14.1" customHeight="1" x14ac:dyDescent="0.2">
      <c r="A43" s="306" t="s">
        <v>263</v>
      </c>
      <c r="B43" s="307" t="s">
        <v>264</v>
      </c>
      <c r="C43" s="308"/>
      <c r="D43" s="113">
        <v>3.2654686901916969</v>
      </c>
      <c r="E43" s="115">
        <v>6313</v>
      </c>
      <c r="F43" s="114">
        <v>6384</v>
      </c>
      <c r="G43" s="114">
        <v>6303</v>
      </c>
      <c r="H43" s="114">
        <v>6204</v>
      </c>
      <c r="I43" s="140">
        <v>6156</v>
      </c>
      <c r="J43" s="115">
        <v>157</v>
      </c>
      <c r="K43" s="116">
        <v>2.5503573749187782</v>
      </c>
    </row>
    <row r="44" spans="1:11" ht="14.1" customHeight="1" x14ac:dyDescent="0.2">
      <c r="A44" s="306">
        <v>53</v>
      </c>
      <c r="B44" s="307" t="s">
        <v>265</v>
      </c>
      <c r="C44" s="308"/>
      <c r="D44" s="113">
        <v>1.6329929755956261</v>
      </c>
      <c r="E44" s="115">
        <v>3157</v>
      </c>
      <c r="F44" s="114">
        <v>3302</v>
      </c>
      <c r="G44" s="114">
        <v>3349</v>
      </c>
      <c r="H44" s="114">
        <v>4063</v>
      </c>
      <c r="I44" s="140">
        <v>4077</v>
      </c>
      <c r="J44" s="115">
        <v>-920</v>
      </c>
      <c r="K44" s="116">
        <v>-22.565611969585479</v>
      </c>
    </row>
    <row r="45" spans="1:11" ht="14.1" customHeight="1" x14ac:dyDescent="0.2">
      <c r="A45" s="306" t="s">
        <v>266</v>
      </c>
      <c r="B45" s="307" t="s">
        <v>267</v>
      </c>
      <c r="C45" s="308"/>
      <c r="D45" s="113">
        <v>1.6019573156223168</v>
      </c>
      <c r="E45" s="115">
        <v>3097</v>
      </c>
      <c r="F45" s="114">
        <v>3243</v>
      </c>
      <c r="G45" s="114">
        <v>3283</v>
      </c>
      <c r="H45" s="114">
        <v>3999</v>
      </c>
      <c r="I45" s="140">
        <v>4011</v>
      </c>
      <c r="J45" s="115">
        <v>-914</v>
      </c>
      <c r="K45" s="116">
        <v>-22.787334829219645</v>
      </c>
    </row>
    <row r="46" spans="1:11" ht="14.1" customHeight="1" x14ac:dyDescent="0.2">
      <c r="A46" s="306">
        <v>54</v>
      </c>
      <c r="B46" s="307" t="s">
        <v>268</v>
      </c>
      <c r="C46" s="308"/>
      <c r="D46" s="113">
        <v>18.252588891302775</v>
      </c>
      <c r="E46" s="115">
        <v>35287</v>
      </c>
      <c r="F46" s="114">
        <v>36017</v>
      </c>
      <c r="G46" s="114">
        <v>36046</v>
      </c>
      <c r="H46" s="114">
        <v>36039</v>
      </c>
      <c r="I46" s="140">
        <v>35665</v>
      </c>
      <c r="J46" s="115">
        <v>-378</v>
      </c>
      <c r="K46" s="116">
        <v>-1.0598626104023552</v>
      </c>
    </row>
    <row r="47" spans="1:11" ht="14.1" customHeight="1" x14ac:dyDescent="0.2">
      <c r="A47" s="306">
        <v>61</v>
      </c>
      <c r="B47" s="307" t="s">
        <v>269</v>
      </c>
      <c r="C47" s="308"/>
      <c r="D47" s="113">
        <v>1.0283148671156492</v>
      </c>
      <c r="E47" s="115">
        <v>1988</v>
      </c>
      <c r="F47" s="114">
        <v>2117</v>
      </c>
      <c r="G47" s="114">
        <v>2025</v>
      </c>
      <c r="H47" s="114">
        <v>1998</v>
      </c>
      <c r="I47" s="140">
        <v>1903</v>
      </c>
      <c r="J47" s="115">
        <v>85</v>
      </c>
      <c r="K47" s="116">
        <v>4.4666316342616916</v>
      </c>
    </row>
    <row r="48" spans="1:11" ht="14.1" customHeight="1" x14ac:dyDescent="0.2">
      <c r="A48" s="306">
        <v>62</v>
      </c>
      <c r="B48" s="307" t="s">
        <v>270</v>
      </c>
      <c r="C48" s="308"/>
      <c r="D48" s="113">
        <v>11.218873819351769</v>
      </c>
      <c r="E48" s="115">
        <v>21689</v>
      </c>
      <c r="F48" s="114">
        <v>22418</v>
      </c>
      <c r="G48" s="114">
        <v>22229</v>
      </c>
      <c r="H48" s="114">
        <v>22415</v>
      </c>
      <c r="I48" s="140">
        <v>21913</v>
      </c>
      <c r="J48" s="115">
        <v>-224</v>
      </c>
      <c r="K48" s="116">
        <v>-1.0222242504449413</v>
      </c>
    </row>
    <row r="49" spans="1:11" ht="14.1" customHeight="1" x14ac:dyDescent="0.2">
      <c r="A49" s="306">
        <v>63</v>
      </c>
      <c r="B49" s="307" t="s">
        <v>271</v>
      </c>
      <c r="C49" s="308"/>
      <c r="D49" s="113">
        <v>11.581991041039487</v>
      </c>
      <c r="E49" s="115">
        <v>22391</v>
      </c>
      <c r="F49" s="114">
        <v>25212</v>
      </c>
      <c r="G49" s="114">
        <v>25019</v>
      </c>
      <c r="H49" s="114">
        <v>24473</v>
      </c>
      <c r="I49" s="140">
        <v>23864</v>
      </c>
      <c r="J49" s="115">
        <v>-1473</v>
      </c>
      <c r="K49" s="116">
        <v>-6.1724773717733825</v>
      </c>
    </row>
    <row r="50" spans="1:11" ht="14.1" customHeight="1" x14ac:dyDescent="0.2">
      <c r="A50" s="306" t="s">
        <v>272</v>
      </c>
      <c r="B50" s="307" t="s">
        <v>273</v>
      </c>
      <c r="C50" s="308"/>
      <c r="D50" s="113">
        <v>1.0086589491325533</v>
      </c>
      <c r="E50" s="115">
        <v>1950</v>
      </c>
      <c r="F50" s="114">
        <v>2123</v>
      </c>
      <c r="G50" s="114">
        <v>2134</v>
      </c>
      <c r="H50" s="114">
        <v>2076</v>
      </c>
      <c r="I50" s="140">
        <v>2079</v>
      </c>
      <c r="J50" s="115">
        <v>-129</v>
      </c>
      <c r="K50" s="116">
        <v>-6.2049062049062051</v>
      </c>
    </row>
    <row r="51" spans="1:11" ht="14.1" customHeight="1" x14ac:dyDescent="0.2">
      <c r="A51" s="306" t="s">
        <v>274</v>
      </c>
      <c r="B51" s="307" t="s">
        <v>275</v>
      </c>
      <c r="C51" s="308"/>
      <c r="D51" s="113">
        <v>9.2631099800337253</v>
      </c>
      <c r="E51" s="115">
        <v>17908</v>
      </c>
      <c r="F51" s="114">
        <v>20439</v>
      </c>
      <c r="G51" s="114">
        <v>20319</v>
      </c>
      <c r="H51" s="114">
        <v>20459</v>
      </c>
      <c r="I51" s="140">
        <v>19901</v>
      </c>
      <c r="J51" s="115">
        <v>-1993</v>
      </c>
      <c r="K51" s="116">
        <v>-10.014572132053665</v>
      </c>
    </row>
    <row r="52" spans="1:11" ht="14.1" customHeight="1" x14ac:dyDescent="0.2">
      <c r="A52" s="306">
        <v>71</v>
      </c>
      <c r="B52" s="307" t="s">
        <v>276</v>
      </c>
      <c r="C52" s="308"/>
      <c r="D52" s="113">
        <v>16.097679567155996</v>
      </c>
      <c r="E52" s="115">
        <v>31121</v>
      </c>
      <c r="F52" s="114">
        <v>32301</v>
      </c>
      <c r="G52" s="114">
        <v>31422</v>
      </c>
      <c r="H52" s="114">
        <v>32149</v>
      </c>
      <c r="I52" s="140">
        <v>31628</v>
      </c>
      <c r="J52" s="115">
        <v>-507</v>
      </c>
      <c r="K52" s="116">
        <v>-1.6030099911470848</v>
      </c>
    </row>
    <row r="53" spans="1:11" ht="14.1" customHeight="1" x14ac:dyDescent="0.2">
      <c r="A53" s="306" t="s">
        <v>277</v>
      </c>
      <c r="B53" s="307" t="s">
        <v>278</v>
      </c>
      <c r="C53" s="308"/>
      <c r="D53" s="113">
        <v>1.1028004510515916</v>
      </c>
      <c r="E53" s="115">
        <v>2132</v>
      </c>
      <c r="F53" s="114">
        <v>2195</v>
      </c>
      <c r="G53" s="114">
        <v>2216</v>
      </c>
      <c r="H53" s="114">
        <v>2186</v>
      </c>
      <c r="I53" s="140">
        <v>2169</v>
      </c>
      <c r="J53" s="115">
        <v>-37</v>
      </c>
      <c r="K53" s="116">
        <v>-1.7058552328261871</v>
      </c>
    </row>
    <row r="54" spans="1:11" ht="14.1" customHeight="1" x14ac:dyDescent="0.2">
      <c r="A54" s="306" t="s">
        <v>279</v>
      </c>
      <c r="B54" s="307" t="s">
        <v>280</v>
      </c>
      <c r="C54" s="308"/>
      <c r="D54" s="113">
        <v>14.273817282724517</v>
      </c>
      <c r="E54" s="115">
        <v>27595</v>
      </c>
      <c r="F54" s="114">
        <v>28730</v>
      </c>
      <c r="G54" s="114">
        <v>27836</v>
      </c>
      <c r="H54" s="114">
        <v>28561</v>
      </c>
      <c r="I54" s="140">
        <v>28033</v>
      </c>
      <c r="J54" s="115">
        <v>-438</v>
      </c>
      <c r="K54" s="116">
        <v>-1.5624442621196446</v>
      </c>
    </row>
    <row r="55" spans="1:11" ht="14.1" customHeight="1" x14ac:dyDescent="0.2">
      <c r="A55" s="306">
        <v>72</v>
      </c>
      <c r="B55" s="307" t="s">
        <v>281</v>
      </c>
      <c r="C55" s="308"/>
      <c r="D55" s="113">
        <v>1.7121339085275649</v>
      </c>
      <c r="E55" s="115">
        <v>3310</v>
      </c>
      <c r="F55" s="114">
        <v>3323</v>
      </c>
      <c r="G55" s="114">
        <v>3328</v>
      </c>
      <c r="H55" s="114">
        <v>3311</v>
      </c>
      <c r="I55" s="140">
        <v>3250</v>
      </c>
      <c r="J55" s="115">
        <v>60</v>
      </c>
      <c r="K55" s="116">
        <v>1.8461538461538463</v>
      </c>
    </row>
    <row r="56" spans="1:11" ht="14.1" customHeight="1" x14ac:dyDescent="0.2">
      <c r="A56" s="306" t="s">
        <v>282</v>
      </c>
      <c r="B56" s="307" t="s">
        <v>283</v>
      </c>
      <c r="C56" s="308"/>
      <c r="D56" s="113">
        <v>0.25190610678336073</v>
      </c>
      <c r="E56" s="115">
        <v>487</v>
      </c>
      <c r="F56" s="114">
        <v>493</v>
      </c>
      <c r="G56" s="114">
        <v>478</v>
      </c>
      <c r="H56" s="114">
        <v>465</v>
      </c>
      <c r="I56" s="140">
        <v>431</v>
      </c>
      <c r="J56" s="115">
        <v>56</v>
      </c>
      <c r="K56" s="116">
        <v>12.993039443155453</v>
      </c>
    </row>
    <row r="57" spans="1:11" ht="14.1" customHeight="1" x14ac:dyDescent="0.2">
      <c r="A57" s="306" t="s">
        <v>284</v>
      </c>
      <c r="B57" s="307" t="s">
        <v>285</v>
      </c>
      <c r="C57" s="308"/>
      <c r="D57" s="113">
        <v>1.0945242750587092</v>
      </c>
      <c r="E57" s="115">
        <v>2116</v>
      </c>
      <c r="F57" s="114">
        <v>2135</v>
      </c>
      <c r="G57" s="114">
        <v>2152</v>
      </c>
      <c r="H57" s="114">
        <v>2158</v>
      </c>
      <c r="I57" s="140">
        <v>2123</v>
      </c>
      <c r="J57" s="115">
        <v>-7</v>
      </c>
      <c r="K57" s="116">
        <v>-0.32972209138012248</v>
      </c>
    </row>
    <row r="58" spans="1:11" ht="14.1" customHeight="1" x14ac:dyDescent="0.2">
      <c r="A58" s="306">
        <v>73</v>
      </c>
      <c r="B58" s="307" t="s">
        <v>286</v>
      </c>
      <c r="C58" s="308"/>
      <c r="D58" s="113">
        <v>1.2797037128994548</v>
      </c>
      <c r="E58" s="115">
        <v>2474</v>
      </c>
      <c r="F58" s="114">
        <v>2468</v>
      </c>
      <c r="G58" s="114">
        <v>2456</v>
      </c>
      <c r="H58" s="114">
        <v>2482</v>
      </c>
      <c r="I58" s="140">
        <v>2465</v>
      </c>
      <c r="J58" s="115">
        <v>9</v>
      </c>
      <c r="K58" s="116">
        <v>0.36511156186612576</v>
      </c>
    </row>
    <row r="59" spans="1:11" ht="14.1" customHeight="1" x14ac:dyDescent="0.2">
      <c r="A59" s="306" t="s">
        <v>287</v>
      </c>
      <c r="B59" s="307" t="s">
        <v>288</v>
      </c>
      <c r="C59" s="308"/>
      <c r="D59" s="113">
        <v>0.80382359330871167</v>
      </c>
      <c r="E59" s="115">
        <v>1554</v>
      </c>
      <c r="F59" s="114">
        <v>1541</v>
      </c>
      <c r="G59" s="114">
        <v>1514</v>
      </c>
      <c r="H59" s="114">
        <v>1520</v>
      </c>
      <c r="I59" s="140">
        <v>1513</v>
      </c>
      <c r="J59" s="115">
        <v>41</v>
      </c>
      <c r="K59" s="116">
        <v>2.7098479841374754</v>
      </c>
    </row>
    <row r="60" spans="1:11" ht="14.1" customHeight="1" x14ac:dyDescent="0.2">
      <c r="A60" s="306">
        <v>81</v>
      </c>
      <c r="B60" s="307" t="s">
        <v>289</v>
      </c>
      <c r="C60" s="308"/>
      <c r="D60" s="113">
        <v>5.5321063902423884</v>
      </c>
      <c r="E60" s="115">
        <v>10695</v>
      </c>
      <c r="F60" s="114">
        <v>10856</v>
      </c>
      <c r="G60" s="114">
        <v>10752</v>
      </c>
      <c r="H60" s="114">
        <v>10791</v>
      </c>
      <c r="I60" s="140">
        <v>10703</v>
      </c>
      <c r="J60" s="115">
        <v>-8</v>
      </c>
      <c r="K60" s="116">
        <v>-7.4745398486405684E-2</v>
      </c>
    </row>
    <row r="61" spans="1:11" ht="14.1" customHeight="1" x14ac:dyDescent="0.2">
      <c r="A61" s="306" t="s">
        <v>290</v>
      </c>
      <c r="B61" s="307" t="s">
        <v>291</v>
      </c>
      <c r="C61" s="308"/>
      <c r="D61" s="113">
        <v>1.5440240836721393</v>
      </c>
      <c r="E61" s="115">
        <v>2985</v>
      </c>
      <c r="F61" s="114">
        <v>3066</v>
      </c>
      <c r="G61" s="114">
        <v>3087</v>
      </c>
      <c r="H61" s="114">
        <v>3121</v>
      </c>
      <c r="I61" s="140">
        <v>3077</v>
      </c>
      <c r="J61" s="115">
        <v>-92</v>
      </c>
      <c r="K61" s="116">
        <v>-2.9899252518687032</v>
      </c>
    </row>
    <row r="62" spans="1:11" ht="14.1" customHeight="1" x14ac:dyDescent="0.2">
      <c r="A62" s="306" t="s">
        <v>292</v>
      </c>
      <c r="B62" s="307" t="s">
        <v>293</v>
      </c>
      <c r="C62" s="308"/>
      <c r="D62" s="113">
        <v>2.6121680477535354</v>
      </c>
      <c r="E62" s="115">
        <v>5050</v>
      </c>
      <c r="F62" s="114">
        <v>5073</v>
      </c>
      <c r="G62" s="114">
        <v>4991</v>
      </c>
      <c r="H62" s="114">
        <v>4997</v>
      </c>
      <c r="I62" s="140">
        <v>5009</v>
      </c>
      <c r="J62" s="115">
        <v>41</v>
      </c>
      <c r="K62" s="116">
        <v>0.81852665202635255</v>
      </c>
    </row>
    <row r="63" spans="1:11" ht="14.1" customHeight="1" x14ac:dyDescent="0.2">
      <c r="A63" s="306"/>
      <c r="B63" s="307" t="s">
        <v>294</v>
      </c>
      <c r="C63" s="308"/>
      <c r="D63" s="113">
        <v>2.114562966181476</v>
      </c>
      <c r="E63" s="115">
        <v>4088</v>
      </c>
      <c r="F63" s="114">
        <v>4109</v>
      </c>
      <c r="G63" s="114">
        <v>4092</v>
      </c>
      <c r="H63" s="114">
        <v>4092</v>
      </c>
      <c r="I63" s="140">
        <v>4042</v>
      </c>
      <c r="J63" s="115">
        <v>46</v>
      </c>
      <c r="K63" s="116">
        <v>1.1380504700643246</v>
      </c>
    </row>
    <row r="64" spans="1:11" ht="14.1" customHeight="1" x14ac:dyDescent="0.2">
      <c r="A64" s="306" t="s">
        <v>295</v>
      </c>
      <c r="B64" s="307" t="s">
        <v>296</v>
      </c>
      <c r="C64" s="308"/>
      <c r="D64" s="113">
        <v>0.24983706278514012</v>
      </c>
      <c r="E64" s="115">
        <v>483</v>
      </c>
      <c r="F64" s="114">
        <v>480</v>
      </c>
      <c r="G64" s="114">
        <v>473</v>
      </c>
      <c r="H64" s="114">
        <v>465</v>
      </c>
      <c r="I64" s="140">
        <v>464</v>
      </c>
      <c r="J64" s="115">
        <v>19</v>
      </c>
      <c r="K64" s="116">
        <v>4.0948275862068968</v>
      </c>
    </row>
    <row r="65" spans="1:11" ht="14.1" customHeight="1" x14ac:dyDescent="0.2">
      <c r="A65" s="306" t="s">
        <v>297</v>
      </c>
      <c r="B65" s="307" t="s">
        <v>298</v>
      </c>
      <c r="C65" s="308"/>
      <c r="D65" s="113">
        <v>0.51415743355782462</v>
      </c>
      <c r="E65" s="115">
        <v>994</v>
      </c>
      <c r="F65" s="114">
        <v>1008</v>
      </c>
      <c r="G65" s="114">
        <v>978</v>
      </c>
      <c r="H65" s="114">
        <v>970</v>
      </c>
      <c r="I65" s="140">
        <v>960</v>
      </c>
      <c r="J65" s="115">
        <v>34</v>
      </c>
      <c r="K65" s="116">
        <v>3.5416666666666665</v>
      </c>
    </row>
    <row r="66" spans="1:11" ht="14.1" customHeight="1" x14ac:dyDescent="0.2">
      <c r="A66" s="306">
        <v>82</v>
      </c>
      <c r="B66" s="307" t="s">
        <v>299</v>
      </c>
      <c r="C66" s="308"/>
      <c r="D66" s="113">
        <v>1.7716189234764077</v>
      </c>
      <c r="E66" s="115">
        <v>3425</v>
      </c>
      <c r="F66" s="114">
        <v>3498</v>
      </c>
      <c r="G66" s="114">
        <v>3490</v>
      </c>
      <c r="H66" s="114">
        <v>3523</v>
      </c>
      <c r="I66" s="140">
        <v>3518</v>
      </c>
      <c r="J66" s="115">
        <v>-93</v>
      </c>
      <c r="K66" s="116">
        <v>-2.6435474701534964</v>
      </c>
    </row>
    <row r="67" spans="1:11" ht="14.1" customHeight="1" x14ac:dyDescent="0.2">
      <c r="A67" s="306" t="s">
        <v>300</v>
      </c>
      <c r="B67" s="307" t="s">
        <v>301</v>
      </c>
      <c r="C67" s="308"/>
      <c r="D67" s="113">
        <v>0.90313770522330161</v>
      </c>
      <c r="E67" s="115">
        <v>1746</v>
      </c>
      <c r="F67" s="114">
        <v>1703</v>
      </c>
      <c r="G67" s="114">
        <v>1717</v>
      </c>
      <c r="H67" s="114">
        <v>1732</v>
      </c>
      <c r="I67" s="140">
        <v>1727</v>
      </c>
      <c r="J67" s="115">
        <v>19</v>
      </c>
      <c r="K67" s="116">
        <v>1.1001737116386798</v>
      </c>
    </row>
    <row r="68" spans="1:11" ht="14.1" customHeight="1" x14ac:dyDescent="0.2">
      <c r="A68" s="306" t="s">
        <v>302</v>
      </c>
      <c r="B68" s="307" t="s">
        <v>303</v>
      </c>
      <c r="C68" s="308"/>
      <c r="D68" s="113">
        <v>0.55346926952401643</v>
      </c>
      <c r="E68" s="115">
        <v>1070</v>
      </c>
      <c r="F68" s="114">
        <v>1167</v>
      </c>
      <c r="G68" s="114">
        <v>1152</v>
      </c>
      <c r="H68" s="114">
        <v>1158</v>
      </c>
      <c r="I68" s="140">
        <v>1158</v>
      </c>
      <c r="J68" s="115">
        <v>-88</v>
      </c>
      <c r="K68" s="116">
        <v>-7.5993091537132988</v>
      </c>
    </row>
    <row r="69" spans="1:11" ht="14.1" customHeight="1" x14ac:dyDescent="0.2">
      <c r="A69" s="306">
        <v>83</v>
      </c>
      <c r="B69" s="307" t="s">
        <v>304</v>
      </c>
      <c r="C69" s="308"/>
      <c r="D69" s="113">
        <v>2.7363106876467729</v>
      </c>
      <c r="E69" s="115">
        <v>5290</v>
      </c>
      <c r="F69" s="114">
        <v>5090</v>
      </c>
      <c r="G69" s="114">
        <v>4953</v>
      </c>
      <c r="H69" s="114">
        <v>5171</v>
      </c>
      <c r="I69" s="140">
        <v>5058</v>
      </c>
      <c r="J69" s="115">
        <v>232</v>
      </c>
      <c r="K69" s="116">
        <v>4.5867931988928428</v>
      </c>
    </row>
    <row r="70" spans="1:11" ht="14.1" customHeight="1" x14ac:dyDescent="0.2">
      <c r="A70" s="306" t="s">
        <v>305</v>
      </c>
      <c r="B70" s="307" t="s">
        <v>306</v>
      </c>
      <c r="C70" s="308"/>
      <c r="D70" s="113">
        <v>2.1647372831383258</v>
      </c>
      <c r="E70" s="115">
        <v>4185</v>
      </c>
      <c r="F70" s="114">
        <v>3987</v>
      </c>
      <c r="G70" s="114">
        <v>3854</v>
      </c>
      <c r="H70" s="114">
        <v>4078</v>
      </c>
      <c r="I70" s="140">
        <v>3990</v>
      </c>
      <c r="J70" s="115">
        <v>195</v>
      </c>
      <c r="K70" s="116">
        <v>4.8872180451127818</v>
      </c>
    </row>
    <row r="71" spans="1:11" ht="14.1" customHeight="1" x14ac:dyDescent="0.2">
      <c r="A71" s="306"/>
      <c r="B71" s="307" t="s">
        <v>307</v>
      </c>
      <c r="C71" s="308"/>
      <c r="D71" s="113">
        <v>1.323153636862088</v>
      </c>
      <c r="E71" s="115">
        <v>2558</v>
      </c>
      <c r="F71" s="114">
        <v>2597</v>
      </c>
      <c r="G71" s="114">
        <v>2546</v>
      </c>
      <c r="H71" s="114">
        <v>2736</v>
      </c>
      <c r="I71" s="140">
        <v>2684</v>
      </c>
      <c r="J71" s="115">
        <v>-126</v>
      </c>
      <c r="K71" s="116">
        <v>-4.6944858420268254</v>
      </c>
    </row>
    <row r="72" spans="1:11" ht="14.1" customHeight="1" x14ac:dyDescent="0.2">
      <c r="A72" s="306">
        <v>84</v>
      </c>
      <c r="B72" s="307" t="s">
        <v>308</v>
      </c>
      <c r="C72" s="308"/>
      <c r="D72" s="113">
        <v>2.3907803399439289</v>
      </c>
      <c r="E72" s="115">
        <v>4622</v>
      </c>
      <c r="F72" s="114">
        <v>4960</v>
      </c>
      <c r="G72" s="114">
        <v>4595</v>
      </c>
      <c r="H72" s="114">
        <v>4797</v>
      </c>
      <c r="I72" s="140">
        <v>4565</v>
      </c>
      <c r="J72" s="115">
        <v>57</v>
      </c>
      <c r="K72" s="116">
        <v>1.248630887185104</v>
      </c>
    </row>
    <row r="73" spans="1:11" ht="14.1" customHeight="1" x14ac:dyDescent="0.2">
      <c r="A73" s="306" t="s">
        <v>309</v>
      </c>
      <c r="B73" s="307" t="s">
        <v>310</v>
      </c>
      <c r="C73" s="308"/>
      <c r="D73" s="113">
        <v>0.23897458179448186</v>
      </c>
      <c r="E73" s="115">
        <v>462</v>
      </c>
      <c r="F73" s="114">
        <v>484</v>
      </c>
      <c r="G73" s="114">
        <v>445</v>
      </c>
      <c r="H73" s="114">
        <v>488</v>
      </c>
      <c r="I73" s="140">
        <v>480</v>
      </c>
      <c r="J73" s="115">
        <v>-18</v>
      </c>
      <c r="K73" s="116">
        <v>-3.75</v>
      </c>
    </row>
    <row r="74" spans="1:11" ht="14.1" customHeight="1" x14ac:dyDescent="0.2">
      <c r="A74" s="306" t="s">
        <v>311</v>
      </c>
      <c r="B74" s="307" t="s">
        <v>312</v>
      </c>
      <c r="C74" s="308"/>
      <c r="D74" s="113">
        <v>0.12621168389145795</v>
      </c>
      <c r="E74" s="115">
        <v>244</v>
      </c>
      <c r="F74" s="114">
        <v>244</v>
      </c>
      <c r="G74" s="114">
        <v>234</v>
      </c>
      <c r="H74" s="114">
        <v>239</v>
      </c>
      <c r="I74" s="140">
        <v>233</v>
      </c>
      <c r="J74" s="115">
        <v>11</v>
      </c>
      <c r="K74" s="116">
        <v>4.7210300429184553</v>
      </c>
    </row>
    <row r="75" spans="1:11" ht="14.1" customHeight="1" x14ac:dyDescent="0.2">
      <c r="A75" s="306" t="s">
        <v>313</v>
      </c>
      <c r="B75" s="307" t="s">
        <v>314</v>
      </c>
      <c r="C75" s="308"/>
      <c r="D75" s="113">
        <v>0.63674829045239645</v>
      </c>
      <c r="E75" s="115">
        <v>1231</v>
      </c>
      <c r="F75" s="114">
        <v>1427</v>
      </c>
      <c r="G75" s="114">
        <v>1258</v>
      </c>
      <c r="H75" s="114">
        <v>1459</v>
      </c>
      <c r="I75" s="140">
        <v>1313</v>
      </c>
      <c r="J75" s="115">
        <v>-82</v>
      </c>
      <c r="K75" s="116">
        <v>-6.2452399086062451</v>
      </c>
    </row>
    <row r="76" spans="1:11" ht="14.1" customHeight="1" x14ac:dyDescent="0.2">
      <c r="A76" s="306">
        <v>91</v>
      </c>
      <c r="B76" s="307" t="s">
        <v>315</v>
      </c>
      <c r="C76" s="308"/>
      <c r="D76" s="113">
        <v>0.24414719179003341</v>
      </c>
      <c r="E76" s="115">
        <v>472</v>
      </c>
      <c r="F76" s="114">
        <v>457</v>
      </c>
      <c r="G76" s="114">
        <v>423</v>
      </c>
      <c r="H76" s="114">
        <v>442</v>
      </c>
      <c r="I76" s="140">
        <v>411</v>
      </c>
      <c r="J76" s="115">
        <v>61</v>
      </c>
      <c r="K76" s="116">
        <v>14.841849148418492</v>
      </c>
    </row>
    <row r="77" spans="1:11" ht="14.1" customHeight="1" x14ac:dyDescent="0.2">
      <c r="A77" s="306">
        <v>92</v>
      </c>
      <c r="B77" s="307" t="s">
        <v>316</v>
      </c>
      <c r="C77" s="308"/>
      <c r="D77" s="113">
        <v>0.83382473128291068</v>
      </c>
      <c r="E77" s="115">
        <v>1612</v>
      </c>
      <c r="F77" s="114">
        <v>1570</v>
      </c>
      <c r="G77" s="114">
        <v>1556</v>
      </c>
      <c r="H77" s="114">
        <v>1608</v>
      </c>
      <c r="I77" s="140">
        <v>1616</v>
      </c>
      <c r="J77" s="115">
        <v>-4</v>
      </c>
      <c r="K77" s="116">
        <v>-0.24752475247524752</v>
      </c>
    </row>
    <row r="78" spans="1:11" ht="14.1" customHeight="1" x14ac:dyDescent="0.2">
      <c r="A78" s="306">
        <v>93</v>
      </c>
      <c r="B78" s="307" t="s">
        <v>317</v>
      </c>
      <c r="C78" s="308"/>
      <c r="D78" s="113">
        <v>0.10293493891147595</v>
      </c>
      <c r="E78" s="115">
        <v>199</v>
      </c>
      <c r="F78" s="114">
        <v>209</v>
      </c>
      <c r="G78" s="114">
        <v>206</v>
      </c>
      <c r="H78" s="114">
        <v>220</v>
      </c>
      <c r="I78" s="140">
        <v>216</v>
      </c>
      <c r="J78" s="115">
        <v>-17</v>
      </c>
      <c r="K78" s="116">
        <v>-7.8703703703703702</v>
      </c>
    </row>
    <row r="79" spans="1:11" ht="14.1" customHeight="1" x14ac:dyDescent="0.2">
      <c r="A79" s="306">
        <v>94</v>
      </c>
      <c r="B79" s="307" t="s">
        <v>318</v>
      </c>
      <c r="C79" s="308"/>
      <c r="D79" s="113">
        <v>0.47743190258940854</v>
      </c>
      <c r="E79" s="115">
        <v>923</v>
      </c>
      <c r="F79" s="114">
        <v>1047</v>
      </c>
      <c r="G79" s="114">
        <v>1156</v>
      </c>
      <c r="H79" s="114">
        <v>983</v>
      </c>
      <c r="I79" s="140">
        <v>1029</v>
      </c>
      <c r="J79" s="115">
        <v>-106</v>
      </c>
      <c r="K79" s="116">
        <v>-10.301263362487852</v>
      </c>
    </row>
    <row r="80" spans="1:11" ht="14.1" customHeight="1" x14ac:dyDescent="0.2">
      <c r="A80" s="306" t="s">
        <v>319</v>
      </c>
      <c r="B80" s="307" t="s">
        <v>320</v>
      </c>
      <c r="C80" s="308"/>
      <c r="D80" s="113">
        <v>9.8279589915479561E-3</v>
      </c>
      <c r="E80" s="115">
        <v>19</v>
      </c>
      <c r="F80" s="114">
        <v>27</v>
      </c>
      <c r="G80" s="114">
        <v>24</v>
      </c>
      <c r="H80" s="114">
        <v>23</v>
      </c>
      <c r="I80" s="140">
        <v>23</v>
      </c>
      <c r="J80" s="115">
        <v>-4</v>
      </c>
      <c r="K80" s="116">
        <v>-17.391304347826086</v>
      </c>
    </row>
    <row r="81" spans="1:11" ht="14.1" customHeight="1" x14ac:dyDescent="0.2">
      <c r="A81" s="310" t="s">
        <v>321</v>
      </c>
      <c r="B81" s="311" t="s">
        <v>334</v>
      </c>
      <c r="C81" s="312"/>
      <c r="D81" s="125">
        <v>3.6591043108531704</v>
      </c>
      <c r="E81" s="143">
        <v>7074</v>
      </c>
      <c r="F81" s="144">
        <v>7393</v>
      </c>
      <c r="G81" s="144">
        <v>7214</v>
      </c>
      <c r="H81" s="144">
        <v>7516</v>
      </c>
      <c r="I81" s="145">
        <v>7299</v>
      </c>
      <c r="J81" s="143">
        <v>-225</v>
      </c>
      <c r="K81" s="146">
        <v>-3.0826140567200988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20" t="s">
        <v>323</v>
      </c>
      <c r="B85" s="620"/>
      <c r="C85" s="620"/>
      <c r="D85" s="620"/>
      <c r="E85" s="620"/>
      <c r="F85" s="620"/>
      <c r="G85" s="620"/>
      <c r="H85" s="620"/>
      <c r="I85" s="620"/>
      <c r="J85" s="620"/>
      <c r="K85" s="620"/>
    </row>
    <row r="86" spans="1:11" ht="18" customHeight="1" x14ac:dyDescent="0.2">
      <c r="A86" s="620"/>
      <c r="B86" s="620"/>
      <c r="C86" s="620"/>
      <c r="D86" s="620"/>
      <c r="E86" s="620"/>
      <c r="F86" s="620"/>
      <c r="G86" s="620"/>
      <c r="H86" s="620"/>
      <c r="I86" s="620"/>
      <c r="J86" s="620"/>
      <c r="K86" s="620"/>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election activeCell="A2" sqref="A2"/>
    </sheetView>
  </sheetViews>
  <sheetFormatPr baseColWidth="10" defaultColWidth="7.75" defaultRowHeight="15.95" customHeight="1" x14ac:dyDescent="0.2"/>
  <cols>
    <col min="1" max="1" width="3.625" style="401" customWidth="1"/>
    <col min="2" max="2" width="3.125" style="402" customWidth="1"/>
    <col min="3" max="3" width="3.25" style="401" customWidth="1"/>
    <col min="4" max="4" width="5.625" style="402" customWidth="1"/>
    <col min="5" max="5" width="15.5" style="402" customWidth="1"/>
    <col min="6" max="11" width="8.5" style="403" customWidth="1"/>
    <col min="12" max="12" width="7.625" style="404"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22" t="s">
        <v>335</v>
      </c>
      <c r="B3" s="622"/>
      <c r="C3" s="622"/>
      <c r="D3" s="622"/>
      <c r="E3" s="622"/>
      <c r="F3" s="622"/>
      <c r="G3" s="622"/>
      <c r="H3" s="622"/>
      <c r="I3" s="622"/>
      <c r="J3" s="622"/>
      <c r="K3" s="622"/>
      <c r="L3" s="62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23" t="s">
        <v>336</v>
      </c>
      <c r="B5" s="623"/>
      <c r="C5" s="623"/>
      <c r="D5" s="623"/>
      <c r="E5" s="336"/>
      <c r="F5" s="336"/>
      <c r="G5" s="336"/>
      <c r="H5" s="336"/>
      <c r="I5" s="337"/>
      <c r="J5" s="337"/>
      <c r="K5" s="336"/>
      <c r="L5" s="336"/>
    </row>
    <row r="6" spans="1:17" s="553" customFormat="1" ht="35.1" customHeight="1" x14ac:dyDescent="0.25">
      <c r="A6" s="634" t="s">
        <v>521</v>
      </c>
      <c r="B6" s="635"/>
      <c r="C6" s="635"/>
      <c r="D6" s="635"/>
      <c r="E6" s="635"/>
      <c r="F6" s="635"/>
      <c r="G6" s="635"/>
      <c r="H6" s="635"/>
      <c r="I6" s="635"/>
      <c r="J6" s="635"/>
      <c r="K6" s="635"/>
      <c r="L6" s="635"/>
    </row>
    <row r="7" spans="1:17" s="91" customFormat="1" ht="12" customHeight="1" x14ac:dyDescent="0.2">
      <c r="A7" s="624" t="s">
        <v>337</v>
      </c>
      <c r="B7" s="624"/>
      <c r="C7" s="624"/>
      <c r="D7" s="624"/>
      <c r="E7" s="624"/>
      <c r="F7" s="627" t="s">
        <v>104</v>
      </c>
      <c r="G7" s="628"/>
      <c r="H7" s="628"/>
      <c r="I7" s="628"/>
      <c r="J7" s="628"/>
      <c r="K7" s="628"/>
      <c r="L7" s="629"/>
      <c r="M7" s="96"/>
      <c r="N7" s="96"/>
      <c r="O7" s="96"/>
      <c r="P7" s="96"/>
      <c r="Q7" s="96"/>
    </row>
    <row r="8" spans="1:17" ht="21.75" customHeight="1" x14ac:dyDescent="0.2">
      <c r="A8" s="624"/>
      <c r="B8" s="624"/>
      <c r="C8" s="624"/>
      <c r="D8" s="624"/>
      <c r="E8" s="624"/>
      <c r="F8" s="630" t="s">
        <v>336</v>
      </c>
      <c r="G8" s="630" t="s">
        <v>338</v>
      </c>
      <c r="H8" s="630" t="s">
        <v>339</v>
      </c>
      <c r="I8" s="630" t="s">
        <v>340</v>
      </c>
      <c r="J8" s="630" t="s">
        <v>341</v>
      </c>
      <c r="K8" s="632" t="s">
        <v>342</v>
      </c>
      <c r="L8" s="633"/>
    </row>
    <row r="9" spans="1:17" ht="12" customHeight="1" x14ac:dyDescent="0.2">
      <c r="A9" s="624"/>
      <c r="B9" s="624"/>
      <c r="C9" s="624"/>
      <c r="D9" s="624"/>
      <c r="E9" s="624"/>
      <c r="F9" s="631"/>
      <c r="G9" s="631"/>
      <c r="H9" s="631"/>
      <c r="I9" s="631"/>
      <c r="J9" s="631"/>
      <c r="K9" s="338" t="s">
        <v>102</v>
      </c>
      <c r="L9" s="339" t="s">
        <v>343</v>
      </c>
    </row>
    <row r="10" spans="1:17" ht="12" customHeight="1" x14ac:dyDescent="0.2">
      <c r="A10" s="625"/>
      <c r="B10" s="625"/>
      <c r="C10" s="625"/>
      <c r="D10" s="625"/>
      <c r="E10" s="626"/>
      <c r="F10" s="340">
        <v>1</v>
      </c>
      <c r="G10" s="341">
        <v>2</v>
      </c>
      <c r="H10" s="341">
        <v>3</v>
      </c>
      <c r="I10" s="341">
        <v>4</v>
      </c>
      <c r="J10" s="341">
        <v>5</v>
      </c>
      <c r="K10" s="341">
        <v>6</v>
      </c>
      <c r="L10" s="341">
        <v>7</v>
      </c>
      <c r="M10" s="101"/>
    </row>
    <row r="11" spans="1:17" s="110" customFormat="1" ht="27.75" customHeight="1" x14ac:dyDescent="0.2">
      <c r="A11" s="636" t="s">
        <v>344</v>
      </c>
      <c r="B11" s="637"/>
      <c r="C11" s="637"/>
      <c r="D11" s="637"/>
      <c r="E11" s="638"/>
      <c r="F11" s="342"/>
      <c r="G11" s="342"/>
      <c r="H11" s="342"/>
      <c r="I11" s="342"/>
      <c r="J11" s="343"/>
      <c r="K11" s="342"/>
      <c r="L11" s="343"/>
    </row>
    <row r="12" spans="1:17" s="110" customFormat="1" ht="15.75" customHeight="1" x14ac:dyDescent="0.2">
      <c r="A12" s="344" t="s">
        <v>104</v>
      </c>
      <c r="B12" s="345"/>
      <c r="C12" s="346"/>
      <c r="D12" s="346"/>
      <c r="E12" s="347"/>
      <c r="F12" s="535">
        <v>106216</v>
      </c>
      <c r="G12" s="535">
        <v>102948</v>
      </c>
      <c r="H12" s="535">
        <v>128464</v>
      </c>
      <c r="I12" s="535">
        <v>103872</v>
      </c>
      <c r="J12" s="536">
        <v>115623</v>
      </c>
      <c r="K12" s="537">
        <v>-9407</v>
      </c>
      <c r="L12" s="348">
        <v>-8.1359245132888791</v>
      </c>
    </row>
    <row r="13" spans="1:17" s="110" customFormat="1" ht="15" customHeight="1" x14ac:dyDescent="0.2">
      <c r="A13" s="349" t="s">
        <v>345</v>
      </c>
      <c r="B13" s="350" t="s">
        <v>346</v>
      </c>
      <c r="C13" s="346"/>
      <c r="D13" s="346"/>
      <c r="E13" s="347"/>
      <c r="F13" s="535">
        <v>58622</v>
      </c>
      <c r="G13" s="535">
        <v>56395</v>
      </c>
      <c r="H13" s="535">
        <v>71254</v>
      </c>
      <c r="I13" s="535">
        <v>59349</v>
      </c>
      <c r="J13" s="536">
        <v>65454</v>
      </c>
      <c r="K13" s="537">
        <v>-6832</v>
      </c>
      <c r="L13" s="348">
        <v>-10.437864759984111</v>
      </c>
    </row>
    <row r="14" spans="1:17" s="110" customFormat="1" ht="22.5" customHeight="1" x14ac:dyDescent="0.2">
      <c r="A14" s="349"/>
      <c r="B14" s="350" t="s">
        <v>347</v>
      </c>
      <c r="C14" s="346"/>
      <c r="D14" s="346"/>
      <c r="E14" s="347"/>
      <c r="F14" s="535">
        <v>47594</v>
      </c>
      <c r="G14" s="535">
        <v>46553</v>
      </c>
      <c r="H14" s="535">
        <v>57210</v>
      </c>
      <c r="I14" s="535">
        <v>44523</v>
      </c>
      <c r="J14" s="536">
        <v>50169</v>
      </c>
      <c r="K14" s="537">
        <v>-2575</v>
      </c>
      <c r="L14" s="348">
        <v>-5.1326516374653668</v>
      </c>
    </row>
    <row r="15" spans="1:17" s="110" customFormat="1" ht="15" customHeight="1" x14ac:dyDescent="0.2">
      <c r="A15" s="349" t="s">
        <v>348</v>
      </c>
      <c r="B15" s="350" t="s">
        <v>108</v>
      </c>
      <c r="C15" s="346"/>
      <c r="D15" s="346"/>
      <c r="E15" s="347"/>
      <c r="F15" s="535">
        <v>21839</v>
      </c>
      <c r="G15" s="535">
        <v>23198</v>
      </c>
      <c r="H15" s="535">
        <v>38942</v>
      </c>
      <c r="I15" s="535">
        <v>21119</v>
      </c>
      <c r="J15" s="536">
        <v>23395</v>
      </c>
      <c r="K15" s="537">
        <v>-1556</v>
      </c>
      <c r="L15" s="348">
        <v>-6.6509938020944643</v>
      </c>
    </row>
    <row r="16" spans="1:17" s="110" customFormat="1" ht="15" customHeight="1" x14ac:dyDescent="0.2">
      <c r="A16" s="349"/>
      <c r="B16" s="350" t="s">
        <v>109</v>
      </c>
      <c r="C16" s="346"/>
      <c r="D16" s="346"/>
      <c r="E16" s="347"/>
      <c r="F16" s="535">
        <v>75012</v>
      </c>
      <c r="G16" s="535">
        <v>71251</v>
      </c>
      <c r="H16" s="535">
        <v>79895</v>
      </c>
      <c r="I16" s="535">
        <v>73710</v>
      </c>
      <c r="J16" s="536">
        <v>82437</v>
      </c>
      <c r="K16" s="537">
        <v>-7425</v>
      </c>
      <c r="L16" s="348">
        <v>-9.0068779795480189</v>
      </c>
    </row>
    <row r="17" spans="1:12" s="110" customFormat="1" ht="15" customHeight="1" x14ac:dyDescent="0.2">
      <c r="A17" s="349"/>
      <c r="B17" s="350" t="s">
        <v>110</v>
      </c>
      <c r="C17" s="346"/>
      <c r="D17" s="346"/>
      <c r="E17" s="347"/>
      <c r="F17" s="535">
        <v>7877</v>
      </c>
      <c r="G17" s="535">
        <v>7038</v>
      </c>
      <c r="H17" s="535">
        <v>7825</v>
      </c>
      <c r="I17" s="535">
        <v>7541</v>
      </c>
      <c r="J17" s="536">
        <v>8216</v>
      </c>
      <c r="K17" s="537">
        <v>-339</v>
      </c>
      <c r="L17" s="348">
        <v>-4.1260954235637781</v>
      </c>
    </row>
    <row r="18" spans="1:12" s="110" customFormat="1" ht="15" customHeight="1" x14ac:dyDescent="0.2">
      <c r="A18" s="349"/>
      <c r="B18" s="350" t="s">
        <v>111</v>
      </c>
      <c r="C18" s="346"/>
      <c r="D18" s="346"/>
      <c r="E18" s="347"/>
      <c r="F18" s="535">
        <v>1488</v>
      </c>
      <c r="G18" s="535">
        <v>1461</v>
      </c>
      <c r="H18" s="535">
        <v>1802</v>
      </c>
      <c r="I18" s="535">
        <v>1502</v>
      </c>
      <c r="J18" s="536">
        <v>1575</v>
      </c>
      <c r="K18" s="537">
        <v>-87</v>
      </c>
      <c r="L18" s="348">
        <v>-5.5238095238095237</v>
      </c>
    </row>
    <row r="19" spans="1:12" s="110" customFormat="1" ht="15" customHeight="1" x14ac:dyDescent="0.2">
      <c r="A19" s="118" t="s">
        <v>113</v>
      </c>
      <c r="B19" s="119" t="s">
        <v>181</v>
      </c>
      <c r="C19" s="346"/>
      <c r="D19" s="346"/>
      <c r="E19" s="347"/>
      <c r="F19" s="535">
        <v>69555</v>
      </c>
      <c r="G19" s="535">
        <v>63396</v>
      </c>
      <c r="H19" s="535">
        <v>87668</v>
      </c>
      <c r="I19" s="535">
        <v>66117</v>
      </c>
      <c r="J19" s="536">
        <v>76444</v>
      </c>
      <c r="K19" s="537">
        <v>-6889</v>
      </c>
      <c r="L19" s="348">
        <v>-9.0118256501491292</v>
      </c>
    </row>
    <row r="20" spans="1:12" s="110" customFormat="1" ht="15" customHeight="1" x14ac:dyDescent="0.2">
      <c r="A20" s="118"/>
      <c r="B20" s="119" t="s">
        <v>182</v>
      </c>
      <c r="C20" s="346"/>
      <c r="D20" s="346"/>
      <c r="E20" s="347"/>
      <c r="F20" s="535">
        <v>36661</v>
      </c>
      <c r="G20" s="535">
        <v>39552</v>
      </c>
      <c r="H20" s="535">
        <v>40796</v>
      </c>
      <c r="I20" s="535">
        <v>37755</v>
      </c>
      <c r="J20" s="536">
        <v>39179</v>
      </c>
      <c r="K20" s="537">
        <v>-2518</v>
      </c>
      <c r="L20" s="348">
        <v>-6.4269123765282421</v>
      </c>
    </row>
    <row r="21" spans="1:12" s="110" customFormat="1" ht="15" customHeight="1" x14ac:dyDescent="0.2">
      <c r="A21" s="118" t="s">
        <v>113</v>
      </c>
      <c r="B21" s="119" t="s">
        <v>116</v>
      </c>
      <c r="C21" s="346"/>
      <c r="D21" s="346"/>
      <c r="E21" s="347"/>
      <c r="F21" s="535">
        <v>70025</v>
      </c>
      <c r="G21" s="535">
        <v>68038</v>
      </c>
      <c r="H21" s="535">
        <v>86782</v>
      </c>
      <c r="I21" s="535">
        <v>67937</v>
      </c>
      <c r="J21" s="536">
        <v>76509</v>
      </c>
      <c r="K21" s="537">
        <v>-6484</v>
      </c>
      <c r="L21" s="348">
        <v>-8.4748199558221913</v>
      </c>
    </row>
    <row r="22" spans="1:12" s="110" customFormat="1" ht="15" customHeight="1" x14ac:dyDescent="0.2">
      <c r="A22" s="118"/>
      <c r="B22" s="119" t="s">
        <v>117</v>
      </c>
      <c r="C22" s="346"/>
      <c r="D22" s="346"/>
      <c r="E22" s="347"/>
      <c r="F22" s="535">
        <v>36093</v>
      </c>
      <c r="G22" s="535">
        <v>34843</v>
      </c>
      <c r="H22" s="535">
        <v>41564</v>
      </c>
      <c r="I22" s="535">
        <v>35846</v>
      </c>
      <c r="J22" s="536">
        <v>39018</v>
      </c>
      <c r="K22" s="537">
        <v>-2925</v>
      </c>
      <c r="L22" s="348">
        <v>-7.4965400584345687</v>
      </c>
    </row>
    <row r="23" spans="1:12" s="110" customFormat="1" ht="15" customHeight="1" x14ac:dyDescent="0.2">
      <c r="A23" s="351" t="s">
        <v>348</v>
      </c>
      <c r="B23" s="352" t="s">
        <v>193</v>
      </c>
      <c r="C23" s="353"/>
      <c r="D23" s="353"/>
      <c r="E23" s="354"/>
      <c r="F23" s="538">
        <v>1372</v>
      </c>
      <c r="G23" s="538">
        <v>2700</v>
      </c>
      <c r="H23" s="538">
        <v>12822</v>
      </c>
      <c r="I23" s="538">
        <v>1014</v>
      </c>
      <c r="J23" s="539">
        <v>1609</v>
      </c>
      <c r="K23" s="540">
        <v>-237</v>
      </c>
      <c r="L23" s="355">
        <v>-14.729645742697327</v>
      </c>
    </row>
    <row r="24" spans="1:12" s="110" customFormat="1" ht="15" customHeight="1" x14ac:dyDescent="0.2">
      <c r="A24" s="639" t="s">
        <v>349</v>
      </c>
      <c r="B24" s="640"/>
      <c r="C24" s="640"/>
      <c r="D24" s="640"/>
      <c r="E24" s="641"/>
      <c r="F24" s="356"/>
      <c r="G24" s="356"/>
      <c r="H24" s="356"/>
      <c r="I24" s="356"/>
      <c r="J24" s="356"/>
      <c r="K24" s="357"/>
      <c r="L24" s="358"/>
    </row>
    <row r="25" spans="1:12" s="110" customFormat="1" ht="15" customHeight="1" x14ac:dyDescent="0.2">
      <c r="A25" s="359" t="s">
        <v>104</v>
      </c>
      <c r="B25" s="360"/>
      <c r="C25" s="361"/>
      <c r="D25" s="361"/>
      <c r="E25" s="362"/>
      <c r="F25" s="541">
        <v>40.5</v>
      </c>
      <c r="G25" s="541">
        <v>46.2</v>
      </c>
      <c r="H25" s="541">
        <v>47</v>
      </c>
      <c r="I25" s="541">
        <v>46.8</v>
      </c>
      <c r="J25" s="541">
        <v>42</v>
      </c>
      <c r="K25" s="542" t="s">
        <v>350</v>
      </c>
      <c r="L25" s="363">
        <v>-1.5</v>
      </c>
    </row>
    <row r="26" spans="1:12" s="110" customFormat="1" ht="15" customHeight="1" x14ac:dyDescent="0.2">
      <c r="A26" s="364" t="s">
        <v>105</v>
      </c>
      <c r="B26" s="365" t="s">
        <v>346</v>
      </c>
      <c r="C26" s="361"/>
      <c r="D26" s="361"/>
      <c r="E26" s="362"/>
      <c r="F26" s="541">
        <v>39.5</v>
      </c>
      <c r="G26" s="541">
        <v>45.6</v>
      </c>
      <c r="H26" s="541">
        <v>46.3</v>
      </c>
      <c r="I26" s="541">
        <v>45.6</v>
      </c>
      <c r="J26" s="543">
        <v>40.799999999999997</v>
      </c>
      <c r="K26" s="542" t="s">
        <v>350</v>
      </c>
      <c r="L26" s="363">
        <v>-1.2999999999999972</v>
      </c>
    </row>
    <row r="27" spans="1:12" s="110" customFormat="1" ht="15" customHeight="1" x14ac:dyDescent="0.2">
      <c r="A27" s="364"/>
      <c r="B27" s="365" t="s">
        <v>347</v>
      </c>
      <c r="C27" s="361"/>
      <c r="D27" s="361"/>
      <c r="E27" s="362"/>
      <c r="F27" s="541">
        <v>41.8</v>
      </c>
      <c r="G27" s="541">
        <v>46.8</v>
      </c>
      <c r="H27" s="541">
        <v>47.9</v>
      </c>
      <c r="I27" s="541">
        <v>48.5</v>
      </c>
      <c r="J27" s="541">
        <v>43.6</v>
      </c>
      <c r="K27" s="542" t="s">
        <v>350</v>
      </c>
      <c r="L27" s="363">
        <v>-1.8000000000000043</v>
      </c>
    </row>
    <row r="28" spans="1:12" s="110" customFormat="1" ht="15" customHeight="1" x14ac:dyDescent="0.2">
      <c r="A28" s="364" t="s">
        <v>113</v>
      </c>
      <c r="B28" s="365" t="s">
        <v>108</v>
      </c>
      <c r="C28" s="361"/>
      <c r="D28" s="361"/>
      <c r="E28" s="362"/>
      <c r="F28" s="541">
        <v>53.9</v>
      </c>
      <c r="G28" s="541">
        <v>57.9</v>
      </c>
      <c r="H28" s="541">
        <v>56.6</v>
      </c>
      <c r="I28" s="541">
        <v>59.8</v>
      </c>
      <c r="J28" s="541">
        <v>56.6</v>
      </c>
      <c r="K28" s="542" t="s">
        <v>350</v>
      </c>
      <c r="L28" s="363">
        <v>-2.7000000000000028</v>
      </c>
    </row>
    <row r="29" spans="1:12" s="110" customFormat="1" ht="11.25" x14ac:dyDescent="0.2">
      <c r="A29" s="364"/>
      <c r="B29" s="365" t="s">
        <v>109</v>
      </c>
      <c r="C29" s="361"/>
      <c r="D29" s="361"/>
      <c r="E29" s="362"/>
      <c r="F29" s="541">
        <v>36.5</v>
      </c>
      <c r="G29" s="541">
        <v>42.1</v>
      </c>
      <c r="H29" s="541">
        <v>43.1</v>
      </c>
      <c r="I29" s="541">
        <v>42.6</v>
      </c>
      <c r="J29" s="543">
        <v>37.9</v>
      </c>
      <c r="K29" s="542" t="s">
        <v>350</v>
      </c>
      <c r="L29" s="363">
        <v>-1.3999999999999986</v>
      </c>
    </row>
    <row r="30" spans="1:12" s="110" customFormat="1" ht="15" customHeight="1" x14ac:dyDescent="0.2">
      <c r="A30" s="364"/>
      <c r="B30" s="365" t="s">
        <v>110</v>
      </c>
      <c r="C30" s="361"/>
      <c r="D30" s="361"/>
      <c r="E30" s="362"/>
      <c r="F30" s="541">
        <v>40.799999999999997</v>
      </c>
      <c r="G30" s="541">
        <v>47.2</v>
      </c>
      <c r="H30" s="541">
        <v>50.4</v>
      </c>
      <c r="I30" s="541">
        <v>49.8</v>
      </c>
      <c r="J30" s="541">
        <v>41.3</v>
      </c>
      <c r="K30" s="542" t="s">
        <v>350</v>
      </c>
      <c r="L30" s="363">
        <v>-0.5</v>
      </c>
    </row>
    <row r="31" spans="1:12" s="110" customFormat="1" ht="15" customHeight="1" x14ac:dyDescent="0.2">
      <c r="A31" s="364"/>
      <c r="B31" s="365" t="s">
        <v>111</v>
      </c>
      <c r="C31" s="361"/>
      <c r="D31" s="361"/>
      <c r="E31" s="362"/>
      <c r="F31" s="541">
        <v>60.6</v>
      </c>
      <c r="G31" s="541">
        <v>73.8</v>
      </c>
      <c r="H31" s="541">
        <v>73</v>
      </c>
      <c r="I31" s="541">
        <v>68.8</v>
      </c>
      <c r="J31" s="541">
        <v>63.8</v>
      </c>
      <c r="K31" s="542" t="s">
        <v>350</v>
      </c>
      <c r="L31" s="363">
        <v>-3.1999999999999957</v>
      </c>
    </row>
    <row r="32" spans="1:12" s="110" customFormat="1" ht="15" customHeight="1" x14ac:dyDescent="0.2">
      <c r="A32" s="366" t="s">
        <v>113</v>
      </c>
      <c r="B32" s="367" t="s">
        <v>181</v>
      </c>
      <c r="C32" s="361"/>
      <c r="D32" s="361"/>
      <c r="E32" s="362"/>
      <c r="F32" s="541">
        <v>32.6</v>
      </c>
      <c r="G32" s="541">
        <v>36.6</v>
      </c>
      <c r="H32" s="541">
        <v>38.9</v>
      </c>
      <c r="I32" s="541">
        <v>38.4</v>
      </c>
      <c r="J32" s="543">
        <v>34.200000000000003</v>
      </c>
      <c r="K32" s="542" t="s">
        <v>350</v>
      </c>
      <c r="L32" s="363">
        <v>-1.6000000000000014</v>
      </c>
    </row>
    <row r="33" spans="1:12" s="110" customFormat="1" ht="15" customHeight="1" x14ac:dyDescent="0.2">
      <c r="A33" s="366"/>
      <c r="B33" s="367" t="s">
        <v>182</v>
      </c>
      <c r="C33" s="361"/>
      <c r="D33" s="361"/>
      <c r="E33" s="362"/>
      <c r="F33" s="541">
        <v>55.2</v>
      </c>
      <c r="G33" s="541">
        <v>60.8</v>
      </c>
      <c r="H33" s="541">
        <v>61.5</v>
      </c>
      <c r="I33" s="541">
        <v>61.4</v>
      </c>
      <c r="J33" s="541">
        <v>56.8</v>
      </c>
      <c r="K33" s="542" t="s">
        <v>350</v>
      </c>
      <c r="L33" s="363">
        <v>-1.5999999999999943</v>
      </c>
    </row>
    <row r="34" spans="1:12" s="368" customFormat="1" ht="15" customHeight="1" x14ac:dyDescent="0.2">
      <c r="A34" s="366" t="s">
        <v>113</v>
      </c>
      <c r="B34" s="367" t="s">
        <v>116</v>
      </c>
      <c r="C34" s="361"/>
      <c r="D34" s="361"/>
      <c r="E34" s="362"/>
      <c r="F34" s="541">
        <v>41.5</v>
      </c>
      <c r="G34" s="541">
        <v>47.7</v>
      </c>
      <c r="H34" s="541">
        <v>49.2</v>
      </c>
      <c r="I34" s="541">
        <v>49.1</v>
      </c>
      <c r="J34" s="541">
        <v>43</v>
      </c>
      <c r="K34" s="542" t="s">
        <v>350</v>
      </c>
      <c r="L34" s="363">
        <v>-1.5</v>
      </c>
    </row>
    <row r="35" spans="1:12" s="368" customFormat="1" ht="11.25" x14ac:dyDescent="0.2">
      <c r="A35" s="369"/>
      <c r="B35" s="370" t="s">
        <v>117</v>
      </c>
      <c r="C35" s="371"/>
      <c r="D35" s="371"/>
      <c r="E35" s="372"/>
      <c r="F35" s="544">
        <v>38.6</v>
      </c>
      <c r="G35" s="544">
        <v>43.2</v>
      </c>
      <c r="H35" s="544">
        <v>42.8</v>
      </c>
      <c r="I35" s="544">
        <v>42.5</v>
      </c>
      <c r="J35" s="545">
        <v>40.1</v>
      </c>
      <c r="K35" s="546" t="s">
        <v>350</v>
      </c>
      <c r="L35" s="373">
        <v>-1.5</v>
      </c>
    </row>
    <row r="36" spans="1:12" s="368" customFormat="1" ht="15.95" customHeight="1" x14ac:dyDescent="0.2">
      <c r="A36" s="374" t="s">
        <v>351</v>
      </c>
      <c r="B36" s="375"/>
      <c r="C36" s="376"/>
      <c r="D36" s="375"/>
      <c r="E36" s="377"/>
      <c r="F36" s="547">
        <v>103782</v>
      </c>
      <c r="G36" s="547">
        <v>99192</v>
      </c>
      <c r="H36" s="547">
        <v>112296</v>
      </c>
      <c r="I36" s="547">
        <v>101930</v>
      </c>
      <c r="J36" s="547">
        <v>112955</v>
      </c>
      <c r="K36" s="548">
        <v>-9173</v>
      </c>
      <c r="L36" s="379">
        <v>-8.1209331149572836</v>
      </c>
    </row>
    <row r="37" spans="1:12" s="368" customFormat="1" ht="15.95" customHeight="1" x14ac:dyDescent="0.2">
      <c r="A37" s="380"/>
      <c r="B37" s="381" t="s">
        <v>113</v>
      </c>
      <c r="C37" s="381" t="s">
        <v>352</v>
      </c>
      <c r="D37" s="381"/>
      <c r="E37" s="382"/>
      <c r="F37" s="547">
        <v>42053</v>
      </c>
      <c r="G37" s="547">
        <v>45789</v>
      </c>
      <c r="H37" s="547">
        <v>52815</v>
      </c>
      <c r="I37" s="547">
        <v>47751</v>
      </c>
      <c r="J37" s="547">
        <v>47446</v>
      </c>
      <c r="K37" s="548">
        <v>-5393</v>
      </c>
      <c r="L37" s="379">
        <v>-11.366606247101968</v>
      </c>
    </row>
    <row r="38" spans="1:12" s="368" customFormat="1" ht="15.95" customHeight="1" x14ac:dyDescent="0.2">
      <c r="A38" s="380"/>
      <c r="B38" s="383" t="s">
        <v>105</v>
      </c>
      <c r="C38" s="383" t="s">
        <v>106</v>
      </c>
      <c r="D38" s="384"/>
      <c r="E38" s="382"/>
      <c r="F38" s="547">
        <v>57514</v>
      </c>
      <c r="G38" s="547">
        <v>54780</v>
      </c>
      <c r="H38" s="547">
        <v>62767</v>
      </c>
      <c r="I38" s="547">
        <v>58482</v>
      </c>
      <c r="J38" s="549">
        <v>64260</v>
      </c>
      <c r="K38" s="548">
        <v>-6746</v>
      </c>
      <c r="L38" s="379">
        <v>-10.497976968565204</v>
      </c>
    </row>
    <row r="39" spans="1:12" s="368" customFormat="1" ht="15.95" customHeight="1" x14ac:dyDescent="0.2">
      <c r="A39" s="380"/>
      <c r="B39" s="384"/>
      <c r="C39" s="381" t="s">
        <v>353</v>
      </c>
      <c r="D39" s="384"/>
      <c r="E39" s="382"/>
      <c r="F39" s="547">
        <v>22726</v>
      </c>
      <c r="G39" s="547">
        <v>24994</v>
      </c>
      <c r="H39" s="547">
        <v>29067</v>
      </c>
      <c r="I39" s="547">
        <v>26662</v>
      </c>
      <c r="J39" s="547">
        <v>26213</v>
      </c>
      <c r="K39" s="548">
        <v>-3487</v>
      </c>
      <c r="L39" s="379">
        <v>-13.302559798573228</v>
      </c>
    </row>
    <row r="40" spans="1:12" s="368" customFormat="1" ht="15.95" customHeight="1" x14ac:dyDescent="0.2">
      <c r="A40" s="380"/>
      <c r="B40" s="383"/>
      <c r="C40" s="383" t="s">
        <v>107</v>
      </c>
      <c r="D40" s="384"/>
      <c r="E40" s="382"/>
      <c r="F40" s="547">
        <v>46268</v>
      </c>
      <c r="G40" s="547">
        <v>44412</v>
      </c>
      <c r="H40" s="547">
        <v>49529</v>
      </c>
      <c r="I40" s="547">
        <v>43448</v>
      </c>
      <c r="J40" s="547">
        <v>48695</v>
      </c>
      <c r="K40" s="548">
        <v>-2427</v>
      </c>
      <c r="L40" s="379">
        <v>-4.984084608276004</v>
      </c>
    </row>
    <row r="41" spans="1:12" s="368" customFormat="1" ht="24" customHeight="1" x14ac:dyDescent="0.2">
      <c r="A41" s="380"/>
      <c r="B41" s="384"/>
      <c r="C41" s="381" t="s">
        <v>353</v>
      </c>
      <c r="D41" s="384"/>
      <c r="E41" s="382"/>
      <c r="F41" s="547">
        <v>19327</v>
      </c>
      <c r="G41" s="547">
        <v>20795</v>
      </c>
      <c r="H41" s="547">
        <v>23748</v>
      </c>
      <c r="I41" s="547">
        <v>21089</v>
      </c>
      <c r="J41" s="549">
        <v>21233</v>
      </c>
      <c r="K41" s="548">
        <v>-1906</v>
      </c>
      <c r="L41" s="379">
        <v>-8.9765930391371924</v>
      </c>
    </row>
    <row r="42" spans="1:12" s="110" customFormat="1" ht="15" customHeight="1" x14ac:dyDescent="0.2">
      <c r="A42" s="380"/>
      <c r="B42" s="383" t="s">
        <v>113</v>
      </c>
      <c r="C42" s="383" t="s">
        <v>354</v>
      </c>
      <c r="D42" s="384"/>
      <c r="E42" s="382"/>
      <c r="F42" s="547">
        <v>20072</v>
      </c>
      <c r="G42" s="547">
        <v>20228</v>
      </c>
      <c r="H42" s="547">
        <v>24672</v>
      </c>
      <c r="I42" s="547">
        <v>19787</v>
      </c>
      <c r="J42" s="547">
        <v>21372</v>
      </c>
      <c r="K42" s="548">
        <v>-1300</v>
      </c>
      <c r="L42" s="379">
        <v>-6.0827250608272507</v>
      </c>
    </row>
    <row r="43" spans="1:12" s="110" customFormat="1" ht="15" customHeight="1" x14ac:dyDescent="0.2">
      <c r="A43" s="380"/>
      <c r="B43" s="384"/>
      <c r="C43" s="381" t="s">
        <v>353</v>
      </c>
      <c r="D43" s="384"/>
      <c r="E43" s="382"/>
      <c r="F43" s="547">
        <v>10814</v>
      </c>
      <c r="G43" s="547">
        <v>11716</v>
      </c>
      <c r="H43" s="547">
        <v>13973</v>
      </c>
      <c r="I43" s="547">
        <v>11823</v>
      </c>
      <c r="J43" s="547">
        <v>12089</v>
      </c>
      <c r="K43" s="548">
        <v>-1275</v>
      </c>
      <c r="L43" s="379">
        <v>-10.54677806270163</v>
      </c>
    </row>
    <row r="44" spans="1:12" s="110" customFormat="1" ht="15" customHeight="1" x14ac:dyDescent="0.2">
      <c r="A44" s="380"/>
      <c r="B44" s="383"/>
      <c r="C44" s="365" t="s">
        <v>109</v>
      </c>
      <c r="D44" s="384"/>
      <c r="E44" s="382"/>
      <c r="F44" s="547">
        <v>74351</v>
      </c>
      <c r="G44" s="547">
        <v>70472</v>
      </c>
      <c r="H44" s="547">
        <v>78013</v>
      </c>
      <c r="I44" s="547">
        <v>73104</v>
      </c>
      <c r="J44" s="549">
        <v>81801</v>
      </c>
      <c r="K44" s="548">
        <v>-7450</v>
      </c>
      <c r="L44" s="379">
        <v>-9.1074681238615671</v>
      </c>
    </row>
    <row r="45" spans="1:12" s="110" customFormat="1" ht="15" customHeight="1" x14ac:dyDescent="0.2">
      <c r="A45" s="380"/>
      <c r="B45" s="384"/>
      <c r="C45" s="381" t="s">
        <v>353</v>
      </c>
      <c r="D45" s="384"/>
      <c r="E45" s="382"/>
      <c r="F45" s="547">
        <v>27128</v>
      </c>
      <c r="G45" s="547">
        <v>29680</v>
      </c>
      <c r="H45" s="547">
        <v>33588</v>
      </c>
      <c r="I45" s="547">
        <v>31139</v>
      </c>
      <c r="J45" s="547">
        <v>30962</v>
      </c>
      <c r="K45" s="548">
        <v>-3834</v>
      </c>
      <c r="L45" s="379">
        <v>-12.382920999935404</v>
      </c>
    </row>
    <row r="46" spans="1:12" s="110" customFormat="1" ht="15" customHeight="1" x14ac:dyDescent="0.2">
      <c r="A46" s="380"/>
      <c r="B46" s="383"/>
      <c r="C46" s="365" t="s">
        <v>110</v>
      </c>
      <c r="D46" s="384"/>
      <c r="E46" s="382"/>
      <c r="F46" s="547">
        <v>7871</v>
      </c>
      <c r="G46" s="547">
        <v>7032</v>
      </c>
      <c r="H46" s="547">
        <v>7809</v>
      </c>
      <c r="I46" s="547">
        <v>7537</v>
      </c>
      <c r="J46" s="547">
        <v>8207</v>
      </c>
      <c r="K46" s="548">
        <v>-336</v>
      </c>
      <c r="L46" s="379">
        <v>-4.0940660411843552</v>
      </c>
    </row>
    <row r="47" spans="1:12" s="110" customFormat="1" ht="15" customHeight="1" x14ac:dyDescent="0.2">
      <c r="A47" s="380"/>
      <c r="B47" s="384"/>
      <c r="C47" s="381" t="s">
        <v>353</v>
      </c>
      <c r="D47" s="384"/>
      <c r="E47" s="382"/>
      <c r="F47" s="547">
        <v>3209</v>
      </c>
      <c r="G47" s="547">
        <v>3316</v>
      </c>
      <c r="H47" s="547">
        <v>3939</v>
      </c>
      <c r="I47" s="547">
        <v>3756</v>
      </c>
      <c r="J47" s="549">
        <v>3390</v>
      </c>
      <c r="K47" s="548">
        <v>-181</v>
      </c>
      <c r="L47" s="379">
        <v>-5.3392330383480822</v>
      </c>
    </row>
    <row r="48" spans="1:12" s="110" customFormat="1" ht="15" customHeight="1" x14ac:dyDescent="0.2">
      <c r="A48" s="380"/>
      <c r="B48" s="384"/>
      <c r="C48" s="365" t="s">
        <v>111</v>
      </c>
      <c r="D48" s="385"/>
      <c r="E48" s="386"/>
      <c r="F48" s="547">
        <v>1488</v>
      </c>
      <c r="G48" s="547">
        <v>1460</v>
      </c>
      <c r="H48" s="547">
        <v>1802</v>
      </c>
      <c r="I48" s="547">
        <v>1502</v>
      </c>
      <c r="J48" s="547">
        <v>1575</v>
      </c>
      <c r="K48" s="548">
        <v>-87</v>
      </c>
      <c r="L48" s="379">
        <v>-5.5238095238095237</v>
      </c>
    </row>
    <row r="49" spans="1:12" s="110" customFormat="1" ht="15" customHeight="1" x14ac:dyDescent="0.2">
      <c r="A49" s="380"/>
      <c r="B49" s="384"/>
      <c r="C49" s="381" t="s">
        <v>353</v>
      </c>
      <c r="D49" s="384"/>
      <c r="E49" s="382"/>
      <c r="F49" s="547">
        <v>902</v>
      </c>
      <c r="G49" s="547">
        <v>1077</v>
      </c>
      <c r="H49" s="547">
        <v>1315</v>
      </c>
      <c r="I49" s="547">
        <v>1033</v>
      </c>
      <c r="J49" s="547">
        <v>1005</v>
      </c>
      <c r="K49" s="548">
        <v>-103</v>
      </c>
      <c r="L49" s="379">
        <v>-10.248756218905474</v>
      </c>
    </row>
    <row r="50" spans="1:12" s="110" customFormat="1" ht="15" customHeight="1" x14ac:dyDescent="0.2">
      <c r="A50" s="380"/>
      <c r="B50" s="383" t="s">
        <v>113</v>
      </c>
      <c r="C50" s="381" t="s">
        <v>181</v>
      </c>
      <c r="D50" s="384"/>
      <c r="E50" s="382"/>
      <c r="F50" s="547">
        <v>67361</v>
      </c>
      <c r="G50" s="547">
        <v>60005</v>
      </c>
      <c r="H50" s="547">
        <v>72062</v>
      </c>
      <c r="I50" s="547">
        <v>64393</v>
      </c>
      <c r="J50" s="549">
        <v>74010</v>
      </c>
      <c r="K50" s="548">
        <v>-6649</v>
      </c>
      <c r="L50" s="379">
        <v>-8.9839210917443584</v>
      </c>
    </row>
    <row r="51" spans="1:12" s="110" customFormat="1" ht="15" customHeight="1" x14ac:dyDescent="0.2">
      <c r="A51" s="380"/>
      <c r="B51" s="384"/>
      <c r="C51" s="381" t="s">
        <v>353</v>
      </c>
      <c r="D51" s="384"/>
      <c r="E51" s="382"/>
      <c r="F51" s="547">
        <v>21936</v>
      </c>
      <c r="G51" s="547">
        <v>21956</v>
      </c>
      <c r="H51" s="547">
        <v>28053</v>
      </c>
      <c r="I51" s="547">
        <v>24698</v>
      </c>
      <c r="J51" s="547">
        <v>25340</v>
      </c>
      <c r="K51" s="548">
        <v>-3404</v>
      </c>
      <c r="L51" s="379">
        <v>-13.433307024467245</v>
      </c>
    </row>
    <row r="52" spans="1:12" s="110" customFormat="1" ht="15" customHeight="1" x14ac:dyDescent="0.2">
      <c r="A52" s="380"/>
      <c r="B52" s="383"/>
      <c r="C52" s="381" t="s">
        <v>182</v>
      </c>
      <c r="D52" s="384"/>
      <c r="E52" s="382"/>
      <c r="F52" s="547">
        <v>36421</v>
      </c>
      <c r="G52" s="547">
        <v>39187</v>
      </c>
      <c r="H52" s="547">
        <v>40234</v>
      </c>
      <c r="I52" s="547">
        <v>37537</v>
      </c>
      <c r="J52" s="547">
        <v>38945</v>
      </c>
      <c r="K52" s="548">
        <v>-2524</v>
      </c>
      <c r="L52" s="379">
        <v>-6.4809346514315056</v>
      </c>
    </row>
    <row r="53" spans="1:12" s="269" customFormat="1" ht="11.25" customHeight="1" x14ac:dyDescent="0.2">
      <c r="A53" s="380"/>
      <c r="B53" s="384"/>
      <c r="C53" s="381" t="s">
        <v>353</v>
      </c>
      <c r="D53" s="384"/>
      <c r="E53" s="382"/>
      <c r="F53" s="547">
        <v>20117</v>
      </c>
      <c r="G53" s="547">
        <v>23833</v>
      </c>
      <c r="H53" s="547">
        <v>24762</v>
      </c>
      <c r="I53" s="547">
        <v>23053</v>
      </c>
      <c r="J53" s="549">
        <v>22106</v>
      </c>
      <c r="K53" s="548">
        <v>-1989</v>
      </c>
      <c r="L53" s="379">
        <v>-8.9975572242829998</v>
      </c>
    </row>
    <row r="54" spans="1:12" s="151" customFormat="1" ht="12.75" customHeight="1" x14ac:dyDescent="0.2">
      <c r="A54" s="380"/>
      <c r="B54" s="383" t="s">
        <v>113</v>
      </c>
      <c r="C54" s="383" t="s">
        <v>116</v>
      </c>
      <c r="D54" s="384"/>
      <c r="E54" s="382"/>
      <c r="F54" s="547">
        <v>68291</v>
      </c>
      <c r="G54" s="547">
        <v>65263</v>
      </c>
      <c r="H54" s="547">
        <v>74535</v>
      </c>
      <c r="I54" s="547">
        <v>66497</v>
      </c>
      <c r="J54" s="547">
        <v>74600</v>
      </c>
      <c r="K54" s="548">
        <v>-6309</v>
      </c>
      <c r="L54" s="379">
        <v>-8.4571045576407506</v>
      </c>
    </row>
    <row r="55" spans="1:12" ht="11.25" x14ac:dyDescent="0.2">
      <c r="A55" s="380"/>
      <c r="B55" s="384"/>
      <c r="C55" s="381" t="s">
        <v>353</v>
      </c>
      <c r="D55" s="384"/>
      <c r="E55" s="382"/>
      <c r="F55" s="547">
        <v>28357</v>
      </c>
      <c r="G55" s="547">
        <v>31139</v>
      </c>
      <c r="H55" s="547">
        <v>36658</v>
      </c>
      <c r="I55" s="547">
        <v>32682</v>
      </c>
      <c r="J55" s="547">
        <v>32076</v>
      </c>
      <c r="K55" s="548">
        <v>-3719</v>
      </c>
      <c r="L55" s="379">
        <v>-11.594338446190298</v>
      </c>
    </row>
    <row r="56" spans="1:12" ht="14.25" customHeight="1" x14ac:dyDescent="0.2">
      <c r="A56" s="380"/>
      <c r="B56" s="384"/>
      <c r="C56" s="383" t="s">
        <v>117</v>
      </c>
      <c r="D56" s="384"/>
      <c r="E56" s="382"/>
      <c r="F56" s="547">
        <v>35394</v>
      </c>
      <c r="G56" s="547">
        <v>33864</v>
      </c>
      <c r="H56" s="547">
        <v>37658</v>
      </c>
      <c r="I56" s="547">
        <v>35345</v>
      </c>
      <c r="J56" s="547">
        <v>38262</v>
      </c>
      <c r="K56" s="548">
        <v>-2868</v>
      </c>
      <c r="L56" s="379">
        <v>-7.4956876274110087</v>
      </c>
    </row>
    <row r="57" spans="1:12" ht="18.75" customHeight="1" x14ac:dyDescent="0.2">
      <c r="A57" s="387"/>
      <c r="B57" s="388"/>
      <c r="C57" s="389" t="s">
        <v>353</v>
      </c>
      <c r="D57" s="388"/>
      <c r="E57" s="390"/>
      <c r="F57" s="550">
        <v>13666</v>
      </c>
      <c r="G57" s="551">
        <v>14629</v>
      </c>
      <c r="H57" s="551">
        <v>16126</v>
      </c>
      <c r="I57" s="551">
        <v>15029</v>
      </c>
      <c r="J57" s="551">
        <v>15343</v>
      </c>
      <c r="K57" s="552">
        <f t="shared" ref="K57" si="0">IF(OR(F57=".",J57=".")=TRUE,".",IF(OR(F57="*",J57="*")=TRUE,"*",IF(AND(F57="-",J57="-")=TRUE,"-",IF(AND(ISNUMBER(J57),ISNUMBER(F57))=TRUE,IF(F57-J57=0,0,F57-J57),IF(ISNUMBER(F57)=TRUE,F57,-J57)))))</f>
        <v>-1677</v>
      </c>
      <c r="L57" s="391">
        <f t="shared" ref="L57" si="1">IF(K57 =".",".",IF(K57 ="*","*",IF(K57="-","-",IF(K57=0,0,IF(OR(J57="-",J57=".",F57="-",F57=".")=TRUE,"X",IF(J57=0,"0,0",IF(ABS(K57*100/J57)&gt;250,".X",(K57*100/J57))))))))</f>
        <v>-10.930065828064915</v>
      </c>
    </row>
    <row r="58" spans="1:12" ht="11.25" x14ac:dyDescent="0.2">
      <c r="A58" s="392"/>
      <c r="B58" s="384"/>
      <c r="C58" s="381"/>
      <c r="D58" s="384"/>
      <c r="E58" s="384"/>
      <c r="F58" s="393"/>
      <c r="G58" s="393"/>
      <c r="H58" s="393"/>
      <c r="I58" s="378"/>
      <c r="J58" s="393"/>
      <c r="K58" s="394"/>
      <c r="L58" s="269" t="s">
        <v>45</v>
      </c>
    </row>
    <row r="59" spans="1:12" ht="20.25" customHeight="1" x14ac:dyDescent="0.2">
      <c r="A59" s="642" t="s">
        <v>355</v>
      </c>
      <c r="B59" s="643"/>
      <c r="C59" s="643"/>
      <c r="D59" s="642"/>
      <c r="E59" s="643"/>
      <c r="F59" s="643"/>
      <c r="G59" s="643"/>
      <c r="H59" s="643"/>
      <c r="I59" s="643"/>
      <c r="J59" s="643"/>
      <c r="K59" s="643"/>
      <c r="L59" s="643"/>
    </row>
    <row r="60" spans="1:12" ht="11.25" customHeight="1" x14ac:dyDescent="0.2">
      <c r="A60" s="644" t="s">
        <v>356</v>
      </c>
      <c r="B60" s="645"/>
      <c r="C60" s="645"/>
      <c r="D60" s="645"/>
      <c r="E60" s="645"/>
      <c r="F60" s="645"/>
      <c r="G60" s="645"/>
      <c r="H60" s="645"/>
      <c r="I60" s="645"/>
      <c r="J60" s="645"/>
      <c r="K60" s="645"/>
      <c r="L60" s="645"/>
    </row>
    <row r="61" spans="1:12" ht="12.75" customHeight="1" x14ac:dyDescent="0.2">
      <c r="A61" s="646" t="s">
        <v>357</v>
      </c>
      <c r="B61" s="647"/>
      <c r="C61" s="647"/>
      <c r="D61" s="647"/>
      <c r="E61" s="647"/>
      <c r="F61" s="647"/>
      <c r="G61" s="647"/>
      <c r="H61" s="647"/>
      <c r="I61" s="647"/>
      <c r="J61" s="647"/>
      <c r="K61" s="647"/>
      <c r="L61" s="647"/>
    </row>
    <row r="62" spans="1:12" ht="15.95" customHeight="1" x14ac:dyDescent="0.2">
      <c r="A62" s="395"/>
      <c r="B62" s="395"/>
      <c r="C62" s="395"/>
      <c r="D62" s="395"/>
      <c r="E62" s="395"/>
      <c r="F62" s="395"/>
      <c r="G62" s="395"/>
      <c r="H62" s="395"/>
      <c r="I62" s="395"/>
      <c r="J62" s="396"/>
      <c r="K62" s="396"/>
      <c r="L62" s="397"/>
    </row>
    <row r="63" spans="1:12" ht="15.95" customHeight="1" x14ac:dyDescent="0.2">
      <c r="A63" s="397"/>
      <c r="B63" s="398"/>
      <c r="C63" s="397"/>
      <c r="D63" s="398"/>
      <c r="E63" s="398"/>
      <c r="F63" s="396"/>
      <c r="G63" s="396"/>
      <c r="H63" s="396"/>
      <c r="I63" s="396"/>
      <c r="J63" s="396"/>
      <c r="K63" s="396"/>
      <c r="L63" s="399"/>
    </row>
    <row r="64" spans="1:12" ht="15.95" customHeight="1" x14ac:dyDescent="0.2">
      <c r="A64" s="397"/>
      <c r="B64" s="398"/>
      <c r="C64" s="397"/>
      <c r="D64" s="398"/>
      <c r="E64" s="398"/>
      <c r="F64" s="396"/>
      <c r="G64" s="396"/>
      <c r="H64" s="396"/>
      <c r="I64" s="396"/>
      <c r="J64" s="396"/>
      <c r="K64" s="396"/>
      <c r="L64" s="399"/>
    </row>
    <row r="65" spans="12:12" ht="15.95" customHeight="1" x14ac:dyDescent="0.2">
      <c r="L65" s="400"/>
    </row>
  </sheetData>
  <mergeCells count="16">
    <mergeCell ref="A11:E11"/>
    <mergeCell ref="A24:E24"/>
    <mergeCell ref="A59:L59"/>
    <mergeCell ref="A60:L60"/>
    <mergeCell ref="A61:L61"/>
    <mergeCell ref="A3:L3"/>
    <mergeCell ref="A5:D5"/>
    <mergeCell ref="A7:E10"/>
    <mergeCell ref="F7:L7"/>
    <mergeCell ref="F8:F9"/>
    <mergeCell ref="G8:G9"/>
    <mergeCell ref="H8:H9"/>
    <mergeCell ref="I8:I9"/>
    <mergeCell ref="J8:J9"/>
    <mergeCell ref="K8:L8"/>
    <mergeCell ref="A6:L6"/>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555" customFormat="1" ht="35.1" customHeight="1" x14ac:dyDescent="0.25">
      <c r="A6" s="634" t="s">
        <v>521</v>
      </c>
      <c r="B6" s="634"/>
      <c r="C6" s="634"/>
      <c r="D6" s="634"/>
      <c r="E6" s="634"/>
      <c r="F6" s="634"/>
      <c r="G6" s="634"/>
      <c r="H6" s="634"/>
      <c r="I6" s="634"/>
      <c r="J6" s="634"/>
      <c r="K6" s="554"/>
      <c r="L6" s="554"/>
    </row>
    <row r="7" spans="1:15" s="91" customFormat="1" ht="24.95" customHeight="1" x14ac:dyDescent="0.2">
      <c r="A7" s="588" t="s">
        <v>213</v>
      </c>
      <c r="B7" s="589"/>
      <c r="C7" s="582" t="s">
        <v>94</v>
      </c>
      <c r="D7" s="648" t="s">
        <v>359</v>
      </c>
      <c r="E7" s="649"/>
      <c r="F7" s="649"/>
      <c r="G7" s="649"/>
      <c r="H7" s="650"/>
      <c r="I7" s="651" t="s">
        <v>360</v>
      </c>
      <c r="J7" s="652"/>
      <c r="K7" s="96"/>
      <c r="L7" s="96"/>
      <c r="M7" s="96"/>
      <c r="N7" s="96"/>
      <c r="O7" s="96"/>
    </row>
    <row r="8" spans="1:15" ht="21.75" customHeight="1" x14ac:dyDescent="0.2">
      <c r="A8" s="616"/>
      <c r="B8" s="617"/>
      <c r="C8" s="583"/>
      <c r="D8" s="592" t="s">
        <v>336</v>
      </c>
      <c r="E8" s="592" t="s">
        <v>338</v>
      </c>
      <c r="F8" s="592" t="s">
        <v>339</v>
      </c>
      <c r="G8" s="592" t="s">
        <v>340</v>
      </c>
      <c r="H8" s="592" t="s">
        <v>341</v>
      </c>
      <c r="I8" s="653"/>
      <c r="J8" s="654"/>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106216</v>
      </c>
      <c r="E11" s="114">
        <v>102948</v>
      </c>
      <c r="F11" s="114">
        <v>128464</v>
      </c>
      <c r="G11" s="114">
        <v>103872</v>
      </c>
      <c r="H11" s="140">
        <v>115623</v>
      </c>
      <c r="I11" s="115">
        <v>-9407</v>
      </c>
      <c r="J11" s="116">
        <v>-8.1359245132888791</v>
      </c>
    </row>
    <row r="12" spans="1:15" s="110" customFormat="1" ht="24.95" customHeight="1" x14ac:dyDescent="0.2">
      <c r="A12" s="193" t="s">
        <v>132</v>
      </c>
      <c r="B12" s="194" t="s">
        <v>133</v>
      </c>
      <c r="C12" s="113">
        <v>0.17511486028470288</v>
      </c>
      <c r="D12" s="115">
        <v>186</v>
      </c>
      <c r="E12" s="114">
        <v>100</v>
      </c>
      <c r="F12" s="114">
        <v>257</v>
      </c>
      <c r="G12" s="114">
        <v>236</v>
      </c>
      <c r="H12" s="140">
        <v>223</v>
      </c>
      <c r="I12" s="115">
        <v>-37</v>
      </c>
      <c r="J12" s="116">
        <v>-16.591928251121075</v>
      </c>
    </row>
    <row r="13" spans="1:15" s="110" customFormat="1" ht="24.95" customHeight="1" x14ac:dyDescent="0.2">
      <c r="A13" s="193" t="s">
        <v>134</v>
      </c>
      <c r="B13" s="199" t="s">
        <v>214</v>
      </c>
      <c r="C13" s="113">
        <v>1.1523687580025608</v>
      </c>
      <c r="D13" s="115">
        <v>1224</v>
      </c>
      <c r="E13" s="114">
        <v>628</v>
      </c>
      <c r="F13" s="114">
        <v>874</v>
      </c>
      <c r="G13" s="114">
        <v>655</v>
      </c>
      <c r="H13" s="140">
        <v>730</v>
      </c>
      <c r="I13" s="115">
        <v>494</v>
      </c>
      <c r="J13" s="116">
        <v>67.671232876712324</v>
      </c>
    </row>
    <row r="14" spans="1:15" s="287" customFormat="1" ht="24.95" customHeight="1" x14ac:dyDescent="0.2">
      <c r="A14" s="193" t="s">
        <v>215</v>
      </c>
      <c r="B14" s="199" t="s">
        <v>137</v>
      </c>
      <c r="C14" s="113">
        <v>5.1141071025080969</v>
      </c>
      <c r="D14" s="115">
        <v>5432</v>
      </c>
      <c r="E14" s="114">
        <v>4622</v>
      </c>
      <c r="F14" s="114">
        <v>6763</v>
      </c>
      <c r="G14" s="114">
        <v>5604</v>
      </c>
      <c r="H14" s="140">
        <v>6857</v>
      </c>
      <c r="I14" s="115">
        <v>-1425</v>
      </c>
      <c r="J14" s="116">
        <v>-20.781682951728161</v>
      </c>
      <c r="K14" s="110"/>
      <c r="L14" s="110"/>
      <c r="M14" s="110"/>
      <c r="N14" s="110"/>
      <c r="O14" s="110"/>
    </row>
    <row r="15" spans="1:15" s="110" customFormat="1" ht="24.95" customHeight="1" x14ac:dyDescent="0.2">
      <c r="A15" s="193" t="s">
        <v>216</v>
      </c>
      <c r="B15" s="199" t="s">
        <v>217</v>
      </c>
      <c r="C15" s="113">
        <v>1.113768170520449</v>
      </c>
      <c r="D15" s="115">
        <v>1183</v>
      </c>
      <c r="E15" s="114">
        <v>917</v>
      </c>
      <c r="F15" s="114">
        <v>1322</v>
      </c>
      <c r="G15" s="114">
        <v>1041</v>
      </c>
      <c r="H15" s="140">
        <v>1372</v>
      </c>
      <c r="I15" s="115">
        <v>-189</v>
      </c>
      <c r="J15" s="116">
        <v>-13.775510204081632</v>
      </c>
    </row>
    <row r="16" spans="1:15" s="287" customFormat="1" ht="24.95" customHeight="1" x14ac:dyDescent="0.2">
      <c r="A16" s="193" t="s">
        <v>218</v>
      </c>
      <c r="B16" s="199" t="s">
        <v>141</v>
      </c>
      <c r="C16" s="113">
        <v>3.6124501016795962</v>
      </c>
      <c r="D16" s="115">
        <v>3837</v>
      </c>
      <c r="E16" s="114">
        <v>3408</v>
      </c>
      <c r="F16" s="114">
        <v>4875</v>
      </c>
      <c r="G16" s="114">
        <v>4170</v>
      </c>
      <c r="H16" s="140">
        <v>4995</v>
      </c>
      <c r="I16" s="115">
        <v>-1158</v>
      </c>
      <c r="J16" s="116">
        <v>-23.183183183183182</v>
      </c>
      <c r="K16" s="110"/>
      <c r="L16" s="110"/>
      <c r="M16" s="110"/>
      <c r="N16" s="110"/>
      <c r="O16" s="110"/>
    </row>
    <row r="17" spans="1:15" s="110" customFormat="1" ht="24.95" customHeight="1" x14ac:dyDescent="0.2">
      <c r="A17" s="193" t="s">
        <v>142</v>
      </c>
      <c r="B17" s="199" t="s">
        <v>220</v>
      </c>
      <c r="C17" s="113">
        <v>0.38788883030805149</v>
      </c>
      <c r="D17" s="115">
        <v>412</v>
      </c>
      <c r="E17" s="114">
        <v>297</v>
      </c>
      <c r="F17" s="114">
        <v>566</v>
      </c>
      <c r="G17" s="114">
        <v>393</v>
      </c>
      <c r="H17" s="140">
        <v>490</v>
      </c>
      <c r="I17" s="115">
        <v>-78</v>
      </c>
      <c r="J17" s="116">
        <v>-15.918367346938776</v>
      </c>
    </row>
    <row r="18" spans="1:15" s="287" customFormat="1" ht="24.95" customHeight="1" x14ac:dyDescent="0.2">
      <c r="A18" s="201" t="s">
        <v>144</v>
      </c>
      <c r="B18" s="202" t="s">
        <v>145</v>
      </c>
      <c r="C18" s="113">
        <v>4.4004669729607588</v>
      </c>
      <c r="D18" s="115">
        <v>4674</v>
      </c>
      <c r="E18" s="114">
        <v>2637</v>
      </c>
      <c r="F18" s="114">
        <v>4639</v>
      </c>
      <c r="G18" s="114">
        <v>3905</v>
      </c>
      <c r="H18" s="140">
        <v>5326</v>
      </c>
      <c r="I18" s="115">
        <v>-652</v>
      </c>
      <c r="J18" s="116">
        <v>-12.241832519714608</v>
      </c>
      <c r="K18" s="110"/>
      <c r="L18" s="110"/>
      <c r="M18" s="110"/>
      <c r="N18" s="110"/>
      <c r="O18" s="110"/>
    </row>
    <row r="19" spans="1:15" s="110" customFormat="1" ht="24.95" customHeight="1" x14ac:dyDescent="0.2">
      <c r="A19" s="193" t="s">
        <v>146</v>
      </c>
      <c r="B19" s="199" t="s">
        <v>147</v>
      </c>
      <c r="C19" s="113">
        <v>11.406944339835807</v>
      </c>
      <c r="D19" s="115">
        <v>12116</v>
      </c>
      <c r="E19" s="114">
        <v>11726</v>
      </c>
      <c r="F19" s="114">
        <v>14543</v>
      </c>
      <c r="G19" s="114">
        <v>10202</v>
      </c>
      <c r="H19" s="140">
        <v>11352</v>
      </c>
      <c r="I19" s="115">
        <v>764</v>
      </c>
      <c r="J19" s="116">
        <v>6.7300916138125437</v>
      </c>
    </row>
    <row r="20" spans="1:15" s="287" customFormat="1" ht="24.95" customHeight="1" x14ac:dyDescent="0.2">
      <c r="A20" s="193" t="s">
        <v>148</v>
      </c>
      <c r="B20" s="199" t="s">
        <v>149</v>
      </c>
      <c r="C20" s="113">
        <v>3.4495744520599532</v>
      </c>
      <c r="D20" s="115">
        <v>3664</v>
      </c>
      <c r="E20" s="114">
        <v>3965</v>
      </c>
      <c r="F20" s="114">
        <v>4826</v>
      </c>
      <c r="G20" s="114">
        <v>3445</v>
      </c>
      <c r="H20" s="140">
        <v>4142</v>
      </c>
      <c r="I20" s="115">
        <v>-478</v>
      </c>
      <c r="J20" s="116">
        <v>-11.540318686624818</v>
      </c>
      <c r="K20" s="110"/>
      <c r="L20" s="110"/>
      <c r="M20" s="110"/>
      <c r="N20" s="110"/>
      <c r="O20" s="110"/>
    </row>
    <row r="21" spans="1:15" s="110" customFormat="1" ht="24.95" customHeight="1" x14ac:dyDescent="0.2">
      <c r="A21" s="201" t="s">
        <v>150</v>
      </c>
      <c r="B21" s="202" t="s">
        <v>151</v>
      </c>
      <c r="C21" s="113">
        <v>7.4320253069217443</v>
      </c>
      <c r="D21" s="115">
        <v>7894</v>
      </c>
      <c r="E21" s="114">
        <v>8177</v>
      </c>
      <c r="F21" s="114">
        <v>10304</v>
      </c>
      <c r="G21" s="114">
        <v>8692</v>
      </c>
      <c r="H21" s="140">
        <v>8430</v>
      </c>
      <c r="I21" s="115">
        <v>-536</v>
      </c>
      <c r="J21" s="116">
        <v>-6.358244365361803</v>
      </c>
    </row>
    <row r="22" spans="1:15" s="110" customFormat="1" ht="24.95" customHeight="1" x14ac:dyDescent="0.2">
      <c r="A22" s="201" t="s">
        <v>152</v>
      </c>
      <c r="B22" s="199" t="s">
        <v>153</v>
      </c>
      <c r="C22" s="113">
        <v>17.534081494313476</v>
      </c>
      <c r="D22" s="115">
        <v>18624</v>
      </c>
      <c r="E22" s="114">
        <v>20661</v>
      </c>
      <c r="F22" s="114">
        <v>23891</v>
      </c>
      <c r="G22" s="114">
        <v>21205</v>
      </c>
      <c r="H22" s="140">
        <v>21097</v>
      </c>
      <c r="I22" s="115">
        <v>-2473</v>
      </c>
      <c r="J22" s="116">
        <v>-11.722045788500735</v>
      </c>
    </row>
    <row r="23" spans="1:15" s="110" customFormat="1" ht="24.95" customHeight="1" x14ac:dyDescent="0.2">
      <c r="A23" s="193" t="s">
        <v>154</v>
      </c>
      <c r="B23" s="199" t="s">
        <v>155</v>
      </c>
      <c r="C23" s="113">
        <v>3.3168260902312268</v>
      </c>
      <c r="D23" s="115">
        <v>3523</v>
      </c>
      <c r="E23" s="114">
        <v>2916</v>
      </c>
      <c r="F23" s="114">
        <v>4148</v>
      </c>
      <c r="G23" s="114">
        <v>3262</v>
      </c>
      <c r="H23" s="140">
        <v>3799</v>
      </c>
      <c r="I23" s="115">
        <v>-276</v>
      </c>
      <c r="J23" s="116">
        <v>-7.2650697551987369</v>
      </c>
    </row>
    <row r="24" spans="1:15" s="110" customFormat="1" ht="24.95" customHeight="1" x14ac:dyDescent="0.2">
      <c r="A24" s="193" t="s">
        <v>156</v>
      </c>
      <c r="B24" s="199" t="s">
        <v>221</v>
      </c>
      <c r="C24" s="113">
        <v>14.985501242750621</v>
      </c>
      <c r="D24" s="115">
        <v>15917</v>
      </c>
      <c r="E24" s="114">
        <v>14798</v>
      </c>
      <c r="F24" s="114">
        <v>15867</v>
      </c>
      <c r="G24" s="114">
        <v>14542</v>
      </c>
      <c r="H24" s="140">
        <v>17126</v>
      </c>
      <c r="I24" s="115">
        <v>-1209</v>
      </c>
      <c r="J24" s="116">
        <v>-7.059441784421348</v>
      </c>
    </row>
    <row r="25" spans="1:15" s="110" customFormat="1" ht="24.95" customHeight="1" x14ac:dyDescent="0.2">
      <c r="A25" s="193" t="s">
        <v>222</v>
      </c>
      <c r="B25" s="204" t="s">
        <v>159</v>
      </c>
      <c r="C25" s="113">
        <v>9.5644723958725617</v>
      </c>
      <c r="D25" s="115">
        <v>10159</v>
      </c>
      <c r="E25" s="114">
        <v>9084</v>
      </c>
      <c r="F25" s="114">
        <v>11729</v>
      </c>
      <c r="G25" s="114">
        <v>10308</v>
      </c>
      <c r="H25" s="140">
        <v>12051</v>
      </c>
      <c r="I25" s="115">
        <v>-1892</v>
      </c>
      <c r="J25" s="116">
        <v>-15.699941913534147</v>
      </c>
    </row>
    <row r="26" spans="1:15" s="110" customFormat="1" ht="24.95" customHeight="1" x14ac:dyDescent="0.2">
      <c r="A26" s="201">
        <v>782.78300000000002</v>
      </c>
      <c r="B26" s="203" t="s">
        <v>160</v>
      </c>
      <c r="C26" s="113">
        <v>5.0943360698953075</v>
      </c>
      <c r="D26" s="115">
        <v>5411</v>
      </c>
      <c r="E26" s="114">
        <v>5074</v>
      </c>
      <c r="F26" s="114">
        <v>6310</v>
      </c>
      <c r="G26" s="114">
        <v>6080</v>
      </c>
      <c r="H26" s="140">
        <v>6569</v>
      </c>
      <c r="I26" s="115">
        <v>-1158</v>
      </c>
      <c r="J26" s="116">
        <v>-17.62825391992693</v>
      </c>
    </row>
    <row r="27" spans="1:15" s="110" customFormat="1" ht="24.95" customHeight="1" x14ac:dyDescent="0.2">
      <c r="A27" s="193" t="s">
        <v>161</v>
      </c>
      <c r="B27" s="199" t="s">
        <v>162</v>
      </c>
      <c r="C27" s="113">
        <v>1.3350154402349927</v>
      </c>
      <c r="D27" s="115">
        <v>1418</v>
      </c>
      <c r="E27" s="114">
        <v>1778</v>
      </c>
      <c r="F27" s="114">
        <v>2872</v>
      </c>
      <c r="G27" s="114">
        <v>1535</v>
      </c>
      <c r="H27" s="140">
        <v>1390</v>
      </c>
      <c r="I27" s="115">
        <v>28</v>
      </c>
      <c r="J27" s="116">
        <v>2.014388489208633</v>
      </c>
    </row>
    <row r="28" spans="1:15" s="110" customFormat="1" ht="24.95" customHeight="1" x14ac:dyDescent="0.2">
      <c r="A28" s="193" t="s">
        <v>163</v>
      </c>
      <c r="B28" s="199" t="s">
        <v>164</v>
      </c>
      <c r="C28" s="113">
        <v>3.0334412894479175</v>
      </c>
      <c r="D28" s="115">
        <v>3222</v>
      </c>
      <c r="E28" s="114">
        <v>4226</v>
      </c>
      <c r="F28" s="114">
        <v>5052</v>
      </c>
      <c r="G28" s="114">
        <v>3250</v>
      </c>
      <c r="H28" s="140">
        <v>3233</v>
      </c>
      <c r="I28" s="115">
        <v>-11</v>
      </c>
      <c r="J28" s="116">
        <v>-0.3402412619857717</v>
      </c>
    </row>
    <row r="29" spans="1:15" s="110" customFormat="1" ht="24.95" customHeight="1" x14ac:dyDescent="0.2">
      <c r="A29" s="193">
        <v>86</v>
      </c>
      <c r="B29" s="199" t="s">
        <v>165</v>
      </c>
      <c r="C29" s="113">
        <v>4.9032160879716802</v>
      </c>
      <c r="D29" s="115">
        <v>5208</v>
      </c>
      <c r="E29" s="114">
        <v>5075</v>
      </c>
      <c r="F29" s="114">
        <v>5486</v>
      </c>
      <c r="G29" s="114">
        <v>4088</v>
      </c>
      <c r="H29" s="140">
        <v>5149</v>
      </c>
      <c r="I29" s="115">
        <v>59</v>
      </c>
      <c r="J29" s="116">
        <v>1.1458535637987959</v>
      </c>
    </row>
    <row r="30" spans="1:15" s="110" customFormat="1" ht="24.95" customHeight="1" x14ac:dyDescent="0.2">
      <c r="A30" s="193">
        <v>87.88</v>
      </c>
      <c r="B30" s="204" t="s">
        <v>166</v>
      </c>
      <c r="C30" s="113">
        <v>3.1511260073811855</v>
      </c>
      <c r="D30" s="115">
        <v>3347</v>
      </c>
      <c r="E30" s="114">
        <v>3307</v>
      </c>
      <c r="F30" s="114">
        <v>5462</v>
      </c>
      <c r="G30" s="114">
        <v>2959</v>
      </c>
      <c r="H30" s="140">
        <v>3491</v>
      </c>
      <c r="I30" s="115">
        <v>-144</v>
      </c>
      <c r="J30" s="116">
        <v>-4.1248925809223715</v>
      </c>
    </row>
    <row r="31" spans="1:15" s="110" customFormat="1" ht="24.95" customHeight="1" x14ac:dyDescent="0.2">
      <c r="A31" s="193" t="s">
        <v>167</v>
      </c>
      <c r="B31" s="199" t="s">
        <v>168</v>
      </c>
      <c r="C31" s="113">
        <v>3.9494991338404759</v>
      </c>
      <c r="D31" s="115">
        <v>4195</v>
      </c>
      <c r="E31" s="114">
        <v>4170</v>
      </c>
      <c r="F31" s="114">
        <v>5434</v>
      </c>
      <c r="G31" s="114">
        <v>3901</v>
      </c>
      <c r="H31" s="140">
        <v>4655</v>
      </c>
      <c r="I31" s="115">
        <v>-460</v>
      </c>
      <c r="J31" s="116">
        <v>-9.8818474758324388</v>
      </c>
    </row>
    <row r="32" spans="1:15" s="110" customFormat="1" ht="24.95" customHeight="1" x14ac:dyDescent="0.2">
      <c r="A32" s="193"/>
      <c r="B32" s="204" t="s">
        <v>169</v>
      </c>
      <c r="C32" s="113" t="s">
        <v>514</v>
      </c>
      <c r="D32" s="115" t="s">
        <v>514</v>
      </c>
      <c r="E32" s="114">
        <v>4</v>
      </c>
      <c r="F32" s="114">
        <v>7</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0.17511486028470288</v>
      </c>
      <c r="D34" s="115">
        <v>186</v>
      </c>
      <c r="E34" s="114">
        <v>100</v>
      </c>
      <c r="F34" s="114">
        <v>257</v>
      </c>
      <c r="G34" s="114">
        <v>236</v>
      </c>
      <c r="H34" s="140">
        <v>223</v>
      </c>
      <c r="I34" s="115">
        <v>-37</v>
      </c>
      <c r="J34" s="116">
        <v>-16.591928251121075</v>
      </c>
    </row>
    <row r="35" spans="1:10" s="110" customFormat="1" ht="24.95" customHeight="1" x14ac:dyDescent="0.2">
      <c r="A35" s="292" t="s">
        <v>171</v>
      </c>
      <c r="B35" s="293" t="s">
        <v>172</v>
      </c>
      <c r="C35" s="113">
        <v>10.666942833471417</v>
      </c>
      <c r="D35" s="115">
        <v>11330</v>
      </c>
      <c r="E35" s="114">
        <v>7887</v>
      </c>
      <c r="F35" s="114">
        <v>12276</v>
      </c>
      <c r="G35" s="114">
        <v>10164</v>
      </c>
      <c r="H35" s="140">
        <v>12913</v>
      </c>
      <c r="I35" s="115">
        <v>-1583</v>
      </c>
      <c r="J35" s="116">
        <v>-12.258963834895066</v>
      </c>
    </row>
    <row r="36" spans="1:10" s="110" customFormat="1" ht="24.95" customHeight="1" x14ac:dyDescent="0.2">
      <c r="A36" s="294" t="s">
        <v>173</v>
      </c>
      <c r="B36" s="295" t="s">
        <v>174</v>
      </c>
      <c r="C36" s="125">
        <v>89.156059350756948</v>
      </c>
      <c r="D36" s="143">
        <v>94698</v>
      </c>
      <c r="E36" s="144">
        <v>94957</v>
      </c>
      <c r="F36" s="144">
        <v>115924</v>
      </c>
      <c r="G36" s="144">
        <v>93469</v>
      </c>
      <c r="H36" s="145">
        <v>102484</v>
      </c>
      <c r="I36" s="143">
        <v>-7786</v>
      </c>
      <c r="J36" s="146">
        <v>-7.5972834783966281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55" t="s">
        <v>361</v>
      </c>
      <c r="B39" s="656"/>
      <c r="C39" s="656"/>
      <c r="D39" s="656"/>
      <c r="E39" s="656"/>
      <c r="F39" s="656"/>
      <c r="G39" s="656"/>
      <c r="H39" s="656"/>
      <c r="I39" s="656"/>
      <c r="J39" s="656"/>
    </row>
    <row r="40" spans="1:10" ht="31.5" customHeight="1" x14ac:dyDescent="0.2">
      <c r="A40" s="657" t="s">
        <v>362</v>
      </c>
      <c r="B40" s="657"/>
      <c r="C40" s="657"/>
      <c r="D40" s="657"/>
      <c r="E40" s="657"/>
      <c r="F40" s="657"/>
      <c r="G40" s="657"/>
      <c r="H40" s="657"/>
      <c r="I40" s="657"/>
      <c r="J40" s="657"/>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35.1" customHeight="1" x14ac:dyDescent="0.2">
      <c r="A6" s="634" t="s">
        <v>521</v>
      </c>
      <c r="B6" s="634"/>
      <c r="C6" s="634"/>
      <c r="D6" s="634"/>
      <c r="E6" s="634"/>
      <c r="F6" s="634"/>
      <c r="G6" s="634"/>
      <c r="H6" s="634"/>
      <c r="I6" s="634"/>
      <c r="J6" s="634"/>
      <c r="K6" s="634"/>
    </row>
    <row r="7" spans="1:15" s="91" customFormat="1" ht="24.95" customHeight="1" x14ac:dyDescent="0.2">
      <c r="A7" s="588" t="s">
        <v>333</v>
      </c>
      <c r="B7" s="577"/>
      <c r="C7" s="577"/>
      <c r="D7" s="582" t="s">
        <v>94</v>
      </c>
      <c r="E7" s="658" t="s">
        <v>364</v>
      </c>
      <c r="F7" s="586"/>
      <c r="G7" s="586"/>
      <c r="H7" s="586"/>
      <c r="I7" s="587"/>
      <c r="J7" s="651" t="s">
        <v>360</v>
      </c>
      <c r="K7" s="652"/>
      <c r="L7" s="96"/>
      <c r="M7" s="96"/>
      <c r="N7" s="96"/>
      <c r="O7" s="96"/>
    </row>
    <row r="8" spans="1:15" ht="21.75" customHeight="1" x14ac:dyDescent="0.2">
      <c r="A8" s="578"/>
      <c r="B8" s="579"/>
      <c r="C8" s="579"/>
      <c r="D8" s="583"/>
      <c r="E8" s="592" t="s">
        <v>336</v>
      </c>
      <c r="F8" s="592" t="s">
        <v>338</v>
      </c>
      <c r="G8" s="592" t="s">
        <v>339</v>
      </c>
      <c r="H8" s="592" t="s">
        <v>340</v>
      </c>
      <c r="I8" s="592" t="s">
        <v>341</v>
      </c>
      <c r="J8" s="653"/>
      <c r="K8" s="654"/>
    </row>
    <row r="9" spans="1:15" ht="12" customHeight="1" x14ac:dyDescent="0.2">
      <c r="A9" s="578"/>
      <c r="B9" s="579"/>
      <c r="C9" s="579"/>
      <c r="D9" s="583"/>
      <c r="E9" s="593"/>
      <c r="F9" s="593"/>
      <c r="G9" s="593"/>
      <c r="H9" s="593"/>
      <c r="I9" s="593"/>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106216</v>
      </c>
      <c r="F11" s="264">
        <v>102948</v>
      </c>
      <c r="G11" s="264">
        <v>128464</v>
      </c>
      <c r="H11" s="264">
        <v>103872</v>
      </c>
      <c r="I11" s="265">
        <v>115623</v>
      </c>
      <c r="J11" s="263">
        <v>-9407</v>
      </c>
      <c r="K11" s="266">
        <v>-8.1359245132888791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16.978609625668451</v>
      </c>
      <c r="E13" s="115">
        <v>18034</v>
      </c>
      <c r="F13" s="114">
        <v>17820</v>
      </c>
      <c r="G13" s="114">
        <v>21362</v>
      </c>
      <c r="H13" s="114">
        <v>19310</v>
      </c>
      <c r="I13" s="140">
        <v>19643</v>
      </c>
      <c r="J13" s="115">
        <v>-1609</v>
      </c>
      <c r="K13" s="116">
        <v>-8.1912131548134202</v>
      </c>
    </row>
    <row r="14" spans="1:15" ht="15.95" customHeight="1" x14ac:dyDescent="0.2">
      <c r="A14" s="306" t="s">
        <v>230</v>
      </c>
      <c r="B14" s="307"/>
      <c r="C14" s="308"/>
      <c r="D14" s="113">
        <v>42.332605257211718</v>
      </c>
      <c r="E14" s="115">
        <v>44964</v>
      </c>
      <c r="F14" s="114">
        <v>41992</v>
      </c>
      <c r="G14" s="114">
        <v>59310</v>
      </c>
      <c r="H14" s="114">
        <v>42069</v>
      </c>
      <c r="I14" s="140">
        <v>48464</v>
      </c>
      <c r="J14" s="115">
        <v>-3500</v>
      </c>
      <c r="K14" s="116">
        <v>-7.2218553978210629</v>
      </c>
    </row>
    <row r="15" spans="1:15" ht="15.95" customHeight="1" x14ac:dyDescent="0.2">
      <c r="A15" s="306" t="s">
        <v>231</v>
      </c>
      <c r="B15" s="307"/>
      <c r="C15" s="308"/>
      <c r="D15" s="113">
        <v>15.82341643443549</v>
      </c>
      <c r="E15" s="115">
        <v>16807</v>
      </c>
      <c r="F15" s="114">
        <v>16147</v>
      </c>
      <c r="G15" s="114">
        <v>18712</v>
      </c>
      <c r="H15" s="114">
        <v>16068</v>
      </c>
      <c r="I15" s="140">
        <v>17946</v>
      </c>
      <c r="J15" s="115">
        <v>-1139</v>
      </c>
      <c r="K15" s="116">
        <v>-6.3468182324752034</v>
      </c>
    </row>
    <row r="16" spans="1:15" ht="15.95" customHeight="1" x14ac:dyDescent="0.2">
      <c r="A16" s="306" t="s">
        <v>232</v>
      </c>
      <c r="B16" s="307"/>
      <c r="C16" s="308"/>
      <c r="D16" s="113">
        <v>24.813587406793705</v>
      </c>
      <c r="E16" s="115">
        <v>26356</v>
      </c>
      <c r="F16" s="114">
        <v>26930</v>
      </c>
      <c r="G16" s="114">
        <v>28757</v>
      </c>
      <c r="H16" s="114">
        <v>26385</v>
      </c>
      <c r="I16" s="140">
        <v>29508</v>
      </c>
      <c r="J16" s="115">
        <v>-3152</v>
      </c>
      <c r="K16" s="116">
        <v>-10.681848990104378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0.24101830232733298</v>
      </c>
      <c r="E18" s="115">
        <v>256</v>
      </c>
      <c r="F18" s="114">
        <v>174</v>
      </c>
      <c r="G18" s="114">
        <v>452</v>
      </c>
      <c r="H18" s="114">
        <v>310</v>
      </c>
      <c r="I18" s="140">
        <v>281</v>
      </c>
      <c r="J18" s="115">
        <v>-25</v>
      </c>
      <c r="K18" s="116">
        <v>-8.8967971530249113</v>
      </c>
    </row>
    <row r="19" spans="1:11" ht="14.1" customHeight="1" x14ac:dyDescent="0.2">
      <c r="A19" s="306" t="s">
        <v>235</v>
      </c>
      <c r="B19" s="307" t="s">
        <v>236</v>
      </c>
      <c r="C19" s="308"/>
      <c r="D19" s="113">
        <v>9.0381863372749865E-2</v>
      </c>
      <c r="E19" s="115">
        <v>96</v>
      </c>
      <c r="F19" s="114">
        <v>65</v>
      </c>
      <c r="G19" s="114">
        <v>148</v>
      </c>
      <c r="H19" s="114">
        <v>134</v>
      </c>
      <c r="I19" s="140">
        <v>97</v>
      </c>
      <c r="J19" s="115">
        <v>-1</v>
      </c>
      <c r="K19" s="116">
        <v>-1.0309278350515463</v>
      </c>
    </row>
    <row r="20" spans="1:11" ht="14.1" customHeight="1" x14ac:dyDescent="0.2">
      <c r="A20" s="306">
        <v>12</v>
      </c>
      <c r="B20" s="307" t="s">
        <v>237</v>
      </c>
      <c r="C20" s="308"/>
      <c r="D20" s="113">
        <v>0.70987421857347288</v>
      </c>
      <c r="E20" s="115">
        <v>754</v>
      </c>
      <c r="F20" s="114">
        <v>300</v>
      </c>
      <c r="G20" s="114">
        <v>518</v>
      </c>
      <c r="H20" s="114">
        <v>500</v>
      </c>
      <c r="I20" s="140">
        <v>718</v>
      </c>
      <c r="J20" s="115">
        <v>36</v>
      </c>
      <c r="K20" s="116">
        <v>5.0139275766016711</v>
      </c>
    </row>
    <row r="21" spans="1:11" ht="14.1" customHeight="1" x14ac:dyDescent="0.2">
      <c r="A21" s="306">
        <v>21</v>
      </c>
      <c r="B21" s="307" t="s">
        <v>238</v>
      </c>
      <c r="C21" s="308"/>
      <c r="D21" s="113">
        <v>5.5547186864502524E-2</v>
      </c>
      <c r="E21" s="115">
        <v>59</v>
      </c>
      <c r="F21" s="114">
        <v>45</v>
      </c>
      <c r="G21" s="114">
        <v>81</v>
      </c>
      <c r="H21" s="114">
        <v>67</v>
      </c>
      <c r="I21" s="140">
        <v>107</v>
      </c>
      <c r="J21" s="115">
        <v>-48</v>
      </c>
      <c r="K21" s="116">
        <v>-44.859813084112147</v>
      </c>
    </row>
    <row r="22" spans="1:11" ht="14.1" customHeight="1" x14ac:dyDescent="0.2">
      <c r="A22" s="306">
        <v>22</v>
      </c>
      <c r="B22" s="307" t="s">
        <v>239</v>
      </c>
      <c r="C22" s="308"/>
      <c r="D22" s="113">
        <v>0.30503878888303082</v>
      </c>
      <c r="E22" s="115">
        <v>324</v>
      </c>
      <c r="F22" s="114">
        <v>335</v>
      </c>
      <c r="G22" s="114">
        <v>474</v>
      </c>
      <c r="H22" s="114">
        <v>233</v>
      </c>
      <c r="I22" s="140">
        <v>470</v>
      </c>
      <c r="J22" s="115">
        <v>-146</v>
      </c>
      <c r="K22" s="116">
        <v>-31.063829787234042</v>
      </c>
    </row>
    <row r="23" spans="1:11" ht="14.1" customHeight="1" x14ac:dyDescent="0.2">
      <c r="A23" s="306">
        <v>23</v>
      </c>
      <c r="B23" s="307" t="s">
        <v>240</v>
      </c>
      <c r="C23" s="308"/>
      <c r="D23" s="113">
        <v>0.78707539353769673</v>
      </c>
      <c r="E23" s="115">
        <v>836</v>
      </c>
      <c r="F23" s="114">
        <v>735</v>
      </c>
      <c r="G23" s="114">
        <v>985</v>
      </c>
      <c r="H23" s="114">
        <v>863</v>
      </c>
      <c r="I23" s="140">
        <v>862</v>
      </c>
      <c r="J23" s="115">
        <v>-26</v>
      </c>
      <c r="K23" s="116">
        <v>-3.0162412993039442</v>
      </c>
    </row>
    <row r="24" spans="1:11" ht="14.1" customHeight="1" x14ac:dyDescent="0.2">
      <c r="A24" s="306">
        <v>24</v>
      </c>
      <c r="B24" s="307" t="s">
        <v>241</v>
      </c>
      <c r="C24" s="308"/>
      <c r="D24" s="113">
        <v>0.81249529261128262</v>
      </c>
      <c r="E24" s="115">
        <v>863</v>
      </c>
      <c r="F24" s="114">
        <v>494</v>
      </c>
      <c r="G24" s="114">
        <v>1043</v>
      </c>
      <c r="H24" s="114">
        <v>890</v>
      </c>
      <c r="I24" s="140">
        <v>1040</v>
      </c>
      <c r="J24" s="115">
        <v>-177</v>
      </c>
      <c r="K24" s="116">
        <v>-17.01923076923077</v>
      </c>
    </row>
    <row r="25" spans="1:11" ht="14.1" customHeight="1" x14ac:dyDescent="0.2">
      <c r="A25" s="306">
        <v>25</v>
      </c>
      <c r="B25" s="307" t="s">
        <v>242</v>
      </c>
      <c r="C25" s="308"/>
      <c r="D25" s="113">
        <v>2.1117345785945618</v>
      </c>
      <c r="E25" s="115">
        <v>2243</v>
      </c>
      <c r="F25" s="114">
        <v>2028</v>
      </c>
      <c r="G25" s="114">
        <v>3001</v>
      </c>
      <c r="H25" s="114">
        <v>2330</v>
      </c>
      <c r="I25" s="140">
        <v>2905</v>
      </c>
      <c r="J25" s="115">
        <v>-662</v>
      </c>
      <c r="K25" s="116">
        <v>-22.78829604130809</v>
      </c>
    </row>
    <row r="26" spans="1:11" ht="14.1" customHeight="1" x14ac:dyDescent="0.2">
      <c r="A26" s="306">
        <v>26</v>
      </c>
      <c r="B26" s="307" t="s">
        <v>243</v>
      </c>
      <c r="C26" s="308"/>
      <c r="D26" s="113">
        <v>1.8688333207802967</v>
      </c>
      <c r="E26" s="115">
        <v>1985</v>
      </c>
      <c r="F26" s="114">
        <v>1974</v>
      </c>
      <c r="G26" s="114">
        <v>2798</v>
      </c>
      <c r="H26" s="114">
        <v>1691</v>
      </c>
      <c r="I26" s="140">
        <v>2093</v>
      </c>
      <c r="J26" s="115">
        <v>-108</v>
      </c>
      <c r="K26" s="116">
        <v>-5.1600573339703777</v>
      </c>
    </row>
    <row r="27" spans="1:11" ht="14.1" customHeight="1" x14ac:dyDescent="0.2">
      <c r="A27" s="306">
        <v>27</v>
      </c>
      <c r="B27" s="307" t="s">
        <v>244</v>
      </c>
      <c r="C27" s="308"/>
      <c r="D27" s="113">
        <v>2.1635158544851998</v>
      </c>
      <c r="E27" s="115">
        <v>2298</v>
      </c>
      <c r="F27" s="114">
        <v>2185</v>
      </c>
      <c r="G27" s="114">
        <v>2439</v>
      </c>
      <c r="H27" s="114">
        <v>2264</v>
      </c>
      <c r="I27" s="140">
        <v>2917</v>
      </c>
      <c r="J27" s="115">
        <v>-619</v>
      </c>
      <c r="K27" s="116">
        <v>-21.220431950634215</v>
      </c>
    </row>
    <row r="28" spans="1:11" ht="14.1" customHeight="1" x14ac:dyDescent="0.2">
      <c r="A28" s="306">
        <v>28</v>
      </c>
      <c r="B28" s="307" t="s">
        <v>245</v>
      </c>
      <c r="C28" s="308"/>
      <c r="D28" s="113">
        <v>0.23254500263613767</v>
      </c>
      <c r="E28" s="115">
        <v>247</v>
      </c>
      <c r="F28" s="114">
        <v>247</v>
      </c>
      <c r="G28" s="114">
        <v>310</v>
      </c>
      <c r="H28" s="114">
        <v>309</v>
      </c>
      <c r="I28" s="140">
        <v>271</v>
      </c>
      <c r="J28" s="115">
        <v>-24</v>
      </c>
      <c r="K28" s="116">
        <v>-8.8560885608856097</v>
      </c>
    </row>
    <row r="29" spans="1:11" ht="14.1" customHeight="1" x14ac:dyDescent="0.2">
      <c r="A29" s="306">
        <v>29</v>
      </c>
      <c r="B29" s="307" t="s">
        <v>246</v>
      </c>
      <c r="C29" s="308"/>
      <c r="D29" s="113">
        <v>2.9364690818709045</v>
      </c>
      <c r="E29" s="115">
        <v>3119</v>
      </c>
      <c r="F29" s="114">
        <v>3072</v>
      </c>
      <c r="G29" s="114">
        <v>3807</v>
      </c>
      <c r="H29" s="114">
        <v>3361</v>
      </c>
      <c r="I29" s="140">
        <v>3296</v>
      </c>
      <c r="J29" s="115">
        <v>-177</v>
      </c>
      <c r="K29" s="116">
        <v>-5.3701456310679614</v>
      </c>
    </row>
    <row r="30" spans="1:11" ht="14.1" customHeight="1" x14ac:dyDescent="0.2">
      <c r="A30" s="306" t="s">
        <v>247</v>
      </c>
      <c r="B30" s="307" t="s">
        <v>248</v>
      </c>
      <c r="C30" s="308"/>
      <c r="D30" s="113">
        <v>0.54134970249303305</v>
      </c>
      <c r="E30" s="115">
        <v>575</v>
      </c>
      <c r="F30" s="114">
        <v>452</v>
      </c>
      <c r="G30" s="114">
        <v>739</v>
      </c>
      <c r="H30" s="114">
        <v>630</v>
      </c>
      <c r="I30" s="140">
        <v>649</v>
      </c>
      <c r="J30" s="115">
        <v>-74</v>
      </c>
      <c r="K30" s="116">
        <v>-11.402157164869029</v>
      </c>
    </row>
    <row r="31" spans="1:11" ht="14.1" customHeight="1" x14ac:dyDescent="0.2">
      <c r="A31" s="306" t="s">
        <v>249</v>
      </c>
      <c r="B31" s="307" t="s">
        <v>250</v>
      </c>
      <c r="C31" s="308"/>
      <c r="D31" s="113">
        <v>2.3772313022520146</v>
      </c>
      <c r="E31" s="115">
        <v>2525</v>
      </c>
      <c r="F31" s="114">
        <v>2604</v>
      </c>
      <c r="G31" s="114">
        <v>3039</v>
      </c>
      <c r="H31" s="114">
        <v>2715</v>
      </c>
      <c r="I31" s="140">
        <v>2622</v>
      </c>
      <c r="J31" s="115">
        <v>-97</v>
      </c>
      <c r="K31" s="116">
        <v>-3.6994660564454613</v>
      </c>
    </row>
    <row r="32" spans="1:11" ht="14.1" customHeight="1" x14ac:dyDescent="0.2">
      <c r="A32" s="306">
        <v>31</v>
      </c>
      <c r="B32" s="307" t="s">
        <v>251</v>
      </c>
      <c r="C32" s="308"/>
      <c r="D32" s="113">
        <v>0.95183399864427209</v>
      </c>
      <c r="E32" s="115">
        <v>1011</v>
      </c>
      <c r="F32" s="114">
        <v>907</v>
      </c>
      <c r="G32" s="114">
        <v>915</v>
      </c>
      <c r="H32" s="114">
        <v>904</v>
      </c>
      <c r="I32" s="140">
        <v>1126</v>
      </c>
      <c r="J32" s="115">
        <v>-115</v>
      </c>
      <c r="K32" s="116">
        <v>-10.213143872113676</v>
      </c>
    </row>
    <row r="33" spans="1:11" ht="14.1" customHeight="1" x14ac:dyDescent="0.2">
      <c r="A33" s="306">
        <v>32</v>
      </c>
      <c r="B33" s="307" t="s">
        <v>252</v>
      </c>
      <c r="C33" s="308"/>
      <c r="D33" s="113">
        <v>1.7238457482865106</v>
      </c>
      <c r="E33" s="115">
        <v>1831</v>
      </c>
      <c r="F33" s="114">
        <v>948</v>
      </c>
      <c r="G33" s="114">
        <v>1534</v>
      </c>
      <c r="H33" s="114">
        <v>1788</v>
      </c>
      <c r="I33" s="140">
        <v>2074</v>
      </c>
      <c r="J33" s="115">
        <v>-243</v>
      </c>
      <c r="K33" s="116">
        <v>-11.716489874638381</v>
      </c>
    </row>
    <row r="34" spans="1:11" ht="14.1" customHeight="1" x14ac:dyDescent="0.2">
      <c r="A34" s="306">
        <v>33</v>
      </c>
      <c r="B34" s="307" t="s">
        <v>253</v>
      </c>
      <c r="C34" s="308"/>
      <c r="D34" s="113">
        <v>0.90758454470136329</v>
      </c>
      <c r="E34" s="115">
        <v>964</v>
      </c>
      <c r="F34" s="114">
        <v>540</v>
      </c>
      <c r="G34" s="114">
        <v>1057</v>
      </c>
      <c r="H34" s="114">
        <v>925</v>
      </c>
      <c r="I34" s="140">
        <v>1243</v>
      </c>
      <c r="J34" s="115">
        <v>-279</v>
      </c>
      <c r="K34" s="116">
        <v>-22.445695897023331</v>
      </c>
    </row>
    <row r="35" spans="1:11" ht="14.1" customHeight="1" x14ac:dyDescent="0.2">
      <c r="A35" s="306">
        <v>34</v>
      </c>
      <c r="B35" s="307" t="s">
        <v>254</v>
      </c>
      <c r="C35" s="308"/>
      <c r="D35" s="113">
        <v>1.3114784966483393</v>
      </c>
      <c r="E35" s="115">
        <v>1393</v>
      </c>
      <c r="F35" s="114">
        <v>1072</v>
      </c>
      <c r="G35" s="114">
        <v>1458</v>
      </c>
      <c r="H35" s="114">
        <v>1162</v>
      </c>
      <c r="I35" s="140">
        <v>1372</v>
      </c>
      <c r="J35" s="115">
        <v>21</v>
      </c>
      <c r="K35" s="116">
        <v>1.5306122448979591</v>
      </c>
    </row>
    <row r="36" spans="1:11" ht="14.1" customHeight="1" x14ac:dyDescent="0.2">
      <c r="A36" s="306">
        <v>41</v>
      </c>
      <c r="B36" s="307" t="s">
        <v>255</v>
      </c>
      <c r="C36" s="308"/>
      <c r="D36" s="113">
        <v>0.64208782104391049</v>
      </c>
      <c r="E36" s="115">
        <v>682</v>
      </c>
      <c r="F36" s="114">
        <v>542</v>
      </c>
      <c r="G36" s="114">
        <v>619</v>
      </c>
      <c r="H36" s="114">
        <v>635</v>
      </c>
      <c r="I36" s="140">
        <v>762</v>
      </c>
      <c r="J36" s="115">
        <v>-80</v>
      </c>
      <c r="K36" s="116">
        <v>-10.498687664041995</v>
      </c>
    </row>
    <row r="37" spans="1:11" ht="14.1" customHeight="1" x14ac:dyDescent="0.2">
      <c r="A37" s="306">
        <v>42</v>
      </c>
      <c r="B37" s="307" t="s">
        <v>256</v>
      </c>
      <c r="C37" s="308"/>
      <c r="D37" s="113">
        <v>0.10638698501167432</v>
      </c>
      <c r="E37" s="115">
        <v>113</v>
      </c>
      <c r="F37" s="114">
        <v>93</v>
      </c>
      <c r="G37" s="114">
        <v>130</v>
      </c>
      <c r="H37" s="114">
        <v>98</v>
      </c>
      <c r="I37" s="140">
        <v>139</v>
      </c>
      <c r="J37" s="115">
        <v>-26</v>
      </c>
      <c r="K37" s="116">
        <v>-18.705035971223023</v>
      </c>
    </row>
    <row r="38" spans="1:11" ht="14.1" customHeight="1" x14ac:dyDescent="0.2">
      <c r="A38" s="306">
        <v>43</v>
      </c>
      <c r="B38" s="307" t="s">
        <v>257</v>
      </c>
      <c r="C38" s="308"/>
      <c r="D38" s="113">
        <v>4.9314604202756644</v>
      </c>
      <c r="E38" s="115">
        <v>5238</v>
      </c>
      <c r="F38" s="114">
        <v>5031</v>
      </c>
      <c r="G38" s="114">
        <v>6050</v>
      </c>
      <c r="H38" s="114">
        <v>4849</v>
      </c>
      <c r="I38" s="140">
        <v>5780</v>
      </c>
      <c r="J38" s="115">
        <v>-542</v>
      </c>
      <c r="K38" s="116">
        <v>-9.3771626297577857</v>
      </c>
    </row>
    <row r="39" spans="1:11" ht="14.1" customHeight="1" x14ac:dyDescent="0.2">
      <c r="A39" s="306">
        <v>51</v>
      </c>
      <c r="B39" s="307" t="s">
        <v>258</v>
      </c>
      <c r="C39" s="308"/>
      <c r="D39" s="113">
        <v>3.9730360774271296</v>
      </c>
      <c r="E39" s="115">
        <v>4220</v>
      </c>
      <c r="F39" s="114">
        <v>4878</v>
      </c>
      <c r="G39" s="114">
        <v>5695</v>
      </c>
      <c r="H39" s="114">
        <v>4405</v>
      </c>
      <c r="I39" s="140">
        <v>5083</v>
      </c>
      <c r="J39" s="115">
        <v>-863</v>
      </c>
      <c r="K39" s="116">
        <v>-16.978162502459178</v>
      </c>
    </row>
    <row r="40" spans="1:11" ht="14.1" customHeight="1" x14ac:dyDescent="0.2">
      <c r="A40" s="306" t="s">
        <v>259</v>
      </c>
      <c r="B40" s="307" t="s">
        <v>260</v>
      </c>
      <c r="C40" s="308"/>
      <c r="D40" s="113">
        <v>3.4232130752429013</v>
      </c>
      <c r="E40" s="115">
        <v>3636</v>
      </c>
      <c r="F40" s="114">
        <v>4393</v>
      </c>
      <c r="G40" s="114">
        <v>5033</v>
      </c>
      <c r="H40" s="114">
        <v>3925</v>
      </c>
      <c r="I40" s="140">
        <v>4457</v>
      </c>
      <c r="J40" s="115">
        <v>-821</v>
      </c>
      <c r="K40" s="116">
        <v>-18.420462194301098</v>
      </c>
    </row>
    <row r="41" spans="1:11" ht="14.1" customHeight="1" x14ac:dyDescent="0.2">
      <c r="A41" s="306"/>
      <c r="B41" s="307" t="s">
        <v>261</v>
      </c>
      <c r="C41" s="308"/>
      <c r="D41" s="113">
        <v>2.697333735030504</v>
      </c>
      <c r="E41" s="115">
        <v>2865</v>
      </c>
      <c r="F41" s="114">
        <v>3440</v>
      </c>
      <c r="G41" s="114">
        <v>3834</v>
      </c>
      <c r="H41" s="114">
        <v>3300</v>
      </c>
      <c r="I41" s="140">
        <v>3773</v>
      </c>
      <c r="J41" s="115">
        <v>-908</v>
      </c>
      <c r="K41" s="116">
        <v>-24.065730188179167</v>
      </c>
    </row>
    <row r="42" spans="1:11" ht="14.1" customHeight="1" x14ac:dyDescent="0.2">
      <c r="A42" s="306">
        <v>52</v>
      </c>
      <c r="B42" s="307" t="s">
        <v>262</v>
      </c>
      <c r="C42" s="308"/>
      <c r="D42" s="113">
        <v>2.6201325600662799</v>
      </c>
      <c r="E42" s="115">
        <v>2783</v>
      </c>
      <c r="F42" s="114">
        <v>2553</v>
      </c>
      <c r="G42" s="114">
        <v>3034</v>
      </c>
      <c r="H42" s="114">
        <v>2892</v>
      </c>
      <c r="I42" s="140">
        <v>3184</v>
      </c>
      <c r="J42" s="115">
        <v>-401</v>
      </c>
      <c r="K42" s="116">
        <v>-12.594221105527637</v>
      </c>
    </row>
    <row r="43" spans="1:11" ht="14.1" customHeight="1" x14ac:dyDescent="0.2">
      <c r="A43" s="306" t="s">
        <v>263</v>
      </c>
      <c r="B43" s="307" t="s">
        <v>264</v>
      </c>
      <c r="C43" s="308"/>
      <c r="D43" s="113">
        <v>2.3913534684040068</v>
      </c>
      <c r="E43" s="115">
        <v>2540</v>
      </c>
      <c r="F43" s="114">
        <v>2342</v>
      </c>
      <c r="G43" s="114">
        <v>2756</v>
      </c>
      <c r="H43" s="114">
        <v>2536</v>
      </c>
      <c r="I43" s="140">
        <v>2851</v>
      </c>
      <c r="J43" s="115">
        <v>-311</v>
      </c>
      <c r="K43" s="116">
        <v>-10.908453174324798</v>
      </c>
    </row>
    <row r="44" spans="1:11" ht="14.1" customHeight="1" x14ac:dyDescent="0.2">
      <c r="A44" s="306">
        <v>53</v>
      </c>
      <c r="B44" s="307" t="s">
        <v>265</v>
      </c>
      <c r="C44" s="308"/>
      <c r="D44" s="113">
        <v>1.141071025080967</v>
      </c>
      <c r="E44" s="115">
        <v>1212</v>
      </c>
      <c r="F44" s="114">
        <v>1110</v>
      </c>
      <c r="G44" s="114">
        <v>1423</v>
      </c>
      <c r="H44" s="114">
        <v>1222</v>
      </c>
      <c r="I44" s="140">
        <v>1351</v>
      </c>
      <c r="J44" s="115">
        <v>-139</v>
      </c>
      <c r="K44" s="116">
        <v>-10.288675055514434</v>
      </c>
    </row>
    <row r="45" spans="1:11" ht="14.1" customHeight="1" x14ac:dyDescent="0.2">
      <c r="A45" s="306" t="s">
        <v>266</v>
      </c>
      <c r="B45" s="307" t="s">
        <v>267</v>
      </c>
      <c r="C45" s="308"/>
      <c r="D45" s="113">
        <v>1.1109437372900504</v>
      </c>
      <c r="E45" s="115">
        <v>1180</v>
      </c>
      <c r="F45" s="114">
        <v>1084</v>
      </c>
      <c r="G45" s="114">
        <v>1400</v>
      </c>
      <c r="H45" s="114">
        <v>1192</v>
      </c>
      <c r="I45" s="140">
        <v>1324</v>
      </c>
      <c r="J45" s="115">
        <v>-144</v>
      </c>
      <c r="K45" s="116">
        <v>-10.876132930513595</v>
      </c>
    </row>
    <row r="46" spans="1:11" ht="14.1" customHeight="1" x14ac:dyDescent="0.2">
      <c r="A46" s="306">
        <v>54</v>
      </c>
      <c r="B46" s="307" t="s">
        <v>268</v>
      </c>
      <c r="C46" s="308"/>
      <c r="D46" s="113">
        <v>4.3571589967613162</v>
      </c>
      <c r="E46" s="115">
        <v>4628</v>
      </c>
      <c r="F46" s="114">
        <v>4250</v>
      </c>
      <c r="G46" s="114">
        <v>5230</v>
      </c>
      <c r="H46" s="114">
        <v>4697</v>
      </c>
      <c r="I46" s="140">
        <v>4918</v>
      </c>
      <c r="J46" s="115">
        <v>-290</v>
      </c>
      <c r="K46" s="116">
        <v>-5.8967059780398534</v>
      </c>
    </row>
    <row r="47" spans="1:11" ht="14.1" customHeight="1" x14ac:dyDescent="0.2">
      <c r="A47" s="306">
        <v>61</v>
      </c>
      <c r="B47" s="307" t="s">
        <v>269</v>
      </c>
      <c r="C47" s="308"/>
      <c r="D47" s="113">
        <v>3.6049182797318671</v>
      </c>
      <c r="E47" s="115">
        <v>3829</v>
      </c>
      <c r="F47" s="114">
        <v>2847</v>
      </c>
      <c r="G47" s="114">
        <v>4077</v>
      </c>
      <c r="H47" s="114">
        <v>3174</v>
      </c>
      <c r="I47" s="140">
        <v>3937</v>
      </c>
      <c r="J47" s="115">
        <v>-108</v>
      </c>
      <c r="K47" s="116">
        <v>-2.7432054864109729</v>
      </c>
    </row>
    <row r="48" spans="1:11" ht="14.1" customHeight="1" x14ac:dyDescent="0.2">
      <c r="A48" s="306">
        <v>62</v>
      </c>
      <c r="B48" s="307" t="s">
        <v>270</v>
      </c>
      <c r="C48" s="308"/>
      <c r="D48" s="113">
        <v>5.6997062589440386</v>
      </c>
      <c r="E48" s="115">
        <v>6054</v>
      </c>
      <c r="F48" s="114">
        <v>6736</v>
      </c>
      <c r="G48" s="114">
        <v>7934</v>
      </c>
      <c r="H48" s="114">
        <v>5602</v>
      </c>
      <c r="I48" s="140">
        <v>6020</v>
      </c>
      <c r="J48" s="115">
        <v>34</v>
      </c>
      <c r="K48" s="116">
        <v>0.56478405315614622</v>
      </c>
    </row>
    <row r="49" spans="1:11" ht="14.1" customHeight="1" x14ac:dyDescent="0.2">
      <c r="A49" s="306">
        <v>63</v>
      </c>
      <c r="B49" s="307" t="s">
        <v>271</v>
      </c>
      <c r="C49" s="308"/>
      <c r="D49" s="113">
        <v>6.2589440385629285</v>
      </c>
      <c r="E49" s="115">
        <v>6648</v>
      </c>
      <c r="F49" s="114">
        <v>7291</v>
      </c>
      <c r="G49" s="114">
        <v>9125</v>
      </c>
      <c r="H49" s="114">
        <v>7416</v>
      </c>
      <c r="I49" s="140">
        <v>7405</v>
      </c>
      <c r="J49" s="115">
        <v>-757</v>
      </c>
      <c r="K49" s="116">
        <v>-10.222822417285618</v>
      </c>
    </row>
    <row r="50" spans="1:11" ht="14.1" customHeight="1" x14ac:dyDescent="0.2">
      <c r="A50" s="306" t="s">
        <v>272</v>
      </c>
      <c r="B50" s="307" t="s">
        <v>273</v>
      </c>
      <c r="C50" s="308"/>
      <c r="D50" s="113">
        <v>1.3105370189048731</v>
      </c>
      <c r="E50" s="115">
        <v>1392</v>
      </c>
      <c r="F50" s="114">
        <v>1548</v>
      </c>
      <c r="G50" s="114">
        <v>2245</v>
      </c>
      <c r="H50" s="114">
        <v>1490</v>
      </c>
      <c r="I50" s="140">
        <v>1701</v>
      </c>
      <c r="J50" s="115">
        <v>-309</v>
      </c>
      <c r="K50" s="116">
        <v>-18.1657848324515</v>
      </c>
    </row>
    <row r="51" spans="1:11" ht="14.1" customHeight="1" x14ac:dyDescent="0.2">
      <c r="A51" s="306" t="s">
        <v>274</v>
      </c>
      <c r="B51" s="307" t="s">
        <v>275</v>
      </c>
      <c r="C51" s="308"/>
      <c r="D51" s="113">
        <v>4.2338254123672519</v>
      </c>
      <c r="E51" s="115">
        <v>4497</v>
      </c>
      <c r="F51" s="114">
        <v>4727</v>
      </c>
      <c r="G51" s="114">
        <v>5740</v>
      </c>
      <c r="H51" s="114">
        <v>4938</v>
      </c>
      <c r="I51" s="140">
        <v>4722</v>
      </c>
      <c r="J51" s="115">
        <v>-225</v>
      </c>
      <c r="K51" s="116">
        <v>-4.7649301143583225</v>
      </c>
    </row>
    <row r="52" spans="1:11" ht="14.1" customHeight="1" x14ac:dyDescent="0.2">
      <c r="A52" s="306">
        <v>71</v>
      </c>
      <c r="B52" s="307" t="s">
        <v>276</v>
      </c>
      <c r="C52" s="308"/>
      <c r="D52" s="113">
        <v>16.634970249303308</v>
      </c>
      <c r="E52" s="115">
        <v>17669</v>
      </c>
      <c r="F52" s="114">
        <v>15321</v>
      </c>
      <c r="G52" s="114">
        <v>17903</v>
      </c>
      <c r="H52" s="114">
        <v>15927</v>
      </c>
      <c r="I52" s="140">
        <v>18648</v>
      </c>
      <c r="J52" s="115">
        <v>-979</v>
      </c>
      <c r="K52" s="116">
        <v>-5.2498927498927497</v>
      </c>
    </row>
    <row r="53" spans="1:11" ht="14.1" customHeight="1" x14ac:dyDescent="0.2">
      <c r="A53" s="306" t="s">
        <v>277</v>
      </c>
      <c r="B53" s="307" t="s">
        <v>278</v>
      </c>
      <c r="C53" s="308"/>
      <c r="D53" s="113">
        <v>7.0620245537395494</v>
      </c>
      <c r="E53" s="115">
        <v>7501</v>
      </c>
      <c r="F53" s="114">
        <v>5932</v>
      </c>
      <c r="G53" s="114">
        <v>7517</v>
      </c>
      <c r="H53" s="114">
        <v>6452</v>
      </c>
      <c r="I53" s="140">
        <v>7492</v>
      </c>
      <c r="J53" s="115">
        <v>9</v>
      </c>
      <c r="K53" s="116">
        <v>0.12012813667912441</v>
      </c>
    </row>
    <row r="54" spans="1:11" ht="14.1" customHeight="1" x14ac:dyDescent="0.2">
      <c r="A54" s="306" t="s">
        <v>279</v>
      </c>
      <c r="B54" s="307" t="s">
        <v>280</v>
      </c>
      <c r="C54" s="308"/>
      <c r="D54" s="113">
        <v>7.5996083452587184</v>
      </c>
      <c r="E54" s="115">
        <v>8072</v>
      </c>
      <c r="F54" s="114">
        <v>7789</v>
      </c>
      <c r="G54" s="114">
        <v>8535</v>
      </c>
      <c r="H54" s="114">
        <v>7795</v>
      </c>
      <c r="I54" s="140">
        <v>8787</v>
      </c>
      <c r="J54" s="115">
        <v>-715</v>
      </c>
      <c r="K54" s="116">
        <v>-8.1370205986115849</v>
      </c>
    </row>
    <row r="55" spans="1:11" ht="14.1" customHeight="1" x14ac:dyDescent="0.2">
      <c r="A55" s="306">
        <v>72</v>
      </c>
      <c r="B55" s="307" t="s">
        <v>281</v>
      </c>
      <c r="C55" s="308"/>
      <c r="D55" s="113">
        <v>4.4673118927468556</v>
      </c>
      <c r="E55" s="115">
        <v>4745</v>
      </c>
      <c r="F55" s="114">
        <v>4759</v>
      </c>
      <c r="G55" s="114">
        <v>5125</v>
      </c>
      <c r="H55" s="114">
        <v>4195</v>
      </c>
      <c r="I55" s="140">
        <v>5046</v>
      </c>
      <c r="J55" s="115">
        <v>-301</v>
      </c>
      <c r="K55" s="116">
        <v>-5.9651208878319464</v>
      </c>
    </row>
    <row r="56" spans="1:11" ht="14.1" customHeight="1" x14ac:dyDescent="0.2">
      <c r="A56" s="306" t="s">
        <v>282</v>
      </c>
      <c r="B56" s="307" t="s">
        <v>283</v>
      </c>
      <c r="C56" s="308"/>
      <c r="D56" s="113">
        <v>2.2256533855539655</v>
      </c>
      <c r="E56" s="115">
        <v>2364</v>
      </c>
      <c r="F56" s="114">
        <v>2538</v>
      </c>
      <c r="G56" s="114">
        <v>2688</v>
      </c>
      <c r="H56" s="114">
        <v>2158</v>
      </c>
      <c r="I56" s="140">
        <v>2456</v>
      </c>
      <c r="J56" s="115">
        <v>-92</v>
      </c>
      <c r="K56" s="116">
        <v>-3.7459283387622149</v>
      </c>
    </row>
    <row r="57" spans="1:11" ht="14.1" customHeight="1" x14ac:dyDescent="0.2">
      <c r="A57" s="306" t="s">
        <v>284</v>
      </c>
      <c r="B57" s="307" t="s">
        <v>285</v>
      </c>
      <c r="C57" s="308"/>
      <c r="D57" s="113">
        <v>1.669240039165474</v>
      </c>
      <c r="E57" s="115">
        <v>1773</v>
      </c>
      <c r="F57" s="114">
        <v>1638</v>
      </c>
      <c r="G57" s="114">
        <v>1658</v>
      </c>
      <c r="H57" s="114">
        <v>1545</v>
      </c>
      <c r="I57" s="140">
        <v>1833</v>
      </c>
      <c r="J57" s="115">
        <v>-60</v>
      </c>
      <c r="K57" s="116">
        <v>-3.2733224222585924</v>
      </c>
    </row>
    <row r="58" spans="1:11" ht="14.1" customHeight="1" x14ac:dyDescent="0.2">
      <c r="A58" s="306">
        <v>73</v>
      </c>
      <c r="B58" s="307" t="s">
        <v>286</v>
      </c>
      <c r="C58" s="308"/>
      <c r="D58" s="113">
        <v>2.3292159373352415</v>
      </c>
      <c r="E58" s="115">
        <v>2474</v>
      </c>
      <c r="F58" s="114">
        <v>2451</v>
      </c>
      <c r="G58" s="114">
        <v>3041</v>
      </c>
      <c r="H58" s="114">
        <v>2377</v>
      </c>
      <c r="I58" s="140">
        <v>2509</v>
      </c>
      <c r="J58" s="115">
        <v>-35</v>
      </c>
      <c r="K58" s="116">
        <v>-1.3949780789159028</v>
      </c>
    </row>
    <row r="59" spans="1:11" ht="14.1" customHeight="1" x14ac:dyDescent="0.2">
      <c r="A59" s="306" t="s">
        <v>287</v>
      </c>
      <c r="B59" s="307" t="s">
        <v>288</v>
      </c>
      <c r="C59" s="308"/>
      <c r="D59" s="113">
        <v>1.0280936958650297</v>
      </c>
      <c r="E59" s="115">
        <v>1092</v>
      </c>
      <c r="F59" s="114">
        <v>1316</v>
      </c>
      <c r="G59" s="114">
        <v>1521</v>
      </c>
      <c r="H59" s="114">
        <v>1289</v>
      </c>
      <c r="I59" s="140">
        <v>1022</v>
      </c>
      <c r="J59" s="115">
        <v>70</v>
      </c>
      <c r="K59" s="116">
        <v>6.8493150684931505</v>
      </c>
    </row>
    <row r="60" spans="1:11" ht="14.1" customHeight="1" x14ac:dyDescent="0.2">
      <c r="A60" s="306">
        <v>81</v>
      </c>
      <c r="B60" s="307" t="s">
        <v>289</v>
      </c>
      <c r="C60" s="308"/>
      <c r="D60" s="113">
        <v>5.3984333810348719</v>
      </c>
      <c r="E60" s="115">
        <v>5734</v>
      </c>
      <c r="F60" s="114">
        <v>5661</v>
      </c>
      <c r="G60" s="114">
        <v>6067</v>
      </c>
      <c r="H60" s="114">
        <v>4478</v>
      </c>
      <c r="I60" s="140">
        <v>5526</v>
      </c>
      <c r="J60" s="115">
        <v>208</v>
      </c>
      <c r="K60" s="116">
        <v>3.7640246109301483</v>
      </c>
    </row>
    <row r="61" spans="1:11" ht="14.1" customHeight="1" x14ac:dyDescent="0.2">
      <c r="A61" s="306" t="s">
        <v>290</v>
      </c>
      <c r="B61" s="307" t="s">
        <v>291</v>
      </c>
      <c r="C61" s="308"/>
      <c r="D61" s="113">
        <v>1.6014536416359118</v>
      </c>
      <c r="E61" s="115">
        <v>1701</v>
      </c>
      <c r="F61" s="114">
        <v>1168</v>
      </c>
      <c r="G61" s="114">
        <v>2236</v>
      </c>
      <c r="H61" s="114">
        <v>1107</v>
      </c>
      <c r="I61" s="140">
        <v>1671</v>
      </c>
      <c r="J61" s="115">
        <v>30</v>
      </c>
      <c r="K61" s="116">
        <v>1.7953321364452424</v>
      </c>
    </row>
    <row r="62" spans="1:11" ht="14.1" customHeight="1" x14ac:dyDescent="0.2">
      <c r="A62" s="306" t="s">
        <v>292</v>
      </c>
      <c r="B62" s="307" t="s">
        <v>293</v>
      </c>
      <c r="C62" s="308"/>
      <c r="D62" s="113">
        <v>1.6711229946524064</v>
      </c>
      <c r="E62" s="115">
        <v>1775</v>
      </c>
      <c r="F62" s="114">
        <v>2621</v>
      </c>
      <c r="G62" s="114">
        <v>1986</v>
      </c>
      <c r="H62" s="114">
        <v>1569</v>
      </c>
      <c r="I62" s="140">
        <v>1666</v>
      </c>
      <c r="J62" s="115">
        <v>109</v>
      </c>
      <c r="K62" s="116">
        <v>6.5426170468187275</v>
      </c>
    </row>
    <row r="63" spans="1:11" ht="14.1" customHeight="1" x14ac:dyDescent="0.2">
      <c r="A63" s="306"/>
      <c r="B63" s="307" t="s">
        <v>294</v>
      </c>
      <c r="C63" s="308"/>
      <c r="D63" s="113">
        <v>1.3679671612563078</v>
      </c>
      <c r="E63" s="115">
        <v>1453</v>
      </c>
      <c r="F63" s="114">
        <v>2131</v>
      </c>
      <c r="G63" s="114">
        <v>1656</v>
      </c>
      <c r="H63" s="114">
        <v>1368</v>
      </c>
      <c r="I63" s="140">
        <v>1374</v>
      </c>
      <c r="J63" s="115">
        <v>79</v>
      </c>
      <c r="K63" s="116">
        <v>5.7496360989810773</v>
      </c>
    </row>
    <row r="64" spans="1:11" ht="14.1" customHeight="1" x14ac:dyDescent="0.2">
      <c r="A64" s="306" t="s">
        <v>295</v>
      </c>
      <c r="B64" s="307" t="s">
        <v>296</v>
      </c>
      <c r="C64" s="308"/>
      <c r="D64" s="113">
        <v>0.83791519168486861</v>
      </c>
      <c r="E64" s="115">
        <v>890</v>
      </c>
      <c r="F64" s="114">
        <v>699</v>
      </c>
      <c r="G64" s="114">
        <v>703</v>
      </c>
      <c r="H64" s="114">
        <v>624</v>
      </c>
      <c r="I64" s="140">
        <v>821</v>
      </c>
      <c r="J64" s="115">
        <v>69</v>
      </c>
      <c r="K64" s="116">
        <v>8.4043848964677217</v>
      </c>
    </row>
    <row r="65" spans="1:11" ht="14.1" customHeight="1" x14ac:dyDescent="0.2">
      <c r="A65" s="306" t="s">
        <v>297</v>
      </c>
      <c r="B65" s="307" t="s">
        <v>298</v>
      </c>
      <c r="C65" s="308"/>
      <c r="D65" s="113">
        <v>0.36811779769526248</v>
      </c>
      <c r="E65" s="115">
        <v>391</v>
      </c>
      <c r="F65" s="114">
        <v>366</v>
      </c>
      <c r="G65" s="114">
        <v>342</v>
      </c>
      <c r="H65" s="114">
        <v>304</v>
      </c>
      <c r="I65" s="140">
        <v>427</v>
      </c>
      <c r="J65" s="115">
        <v>-36</v>
      </c>
      <c r="K65" s="116">
        <v>-8.4309133489461363</v>
      </c>
    </row>
    <row r="66" spans="1:11" ht="14.1" customHeight="1" x14ac:dyDescent="0.2">
      <c r="A66" s="306">
        <v>82</v>
      </c>
      <c r="B66" s="307" t="s">
        <v>299</v>
      </c>
      <c r="C66" s="308"/>
      <c r="D66" s="113">
        <v>1.6682985614220081</v>
      </c>
      <c r="E66" s="115">
        <v>1772</v>
      </c>
      <c r="F66" s="114">
        <v>1725</v>
      </c>
      <c r="G66" s="114">
        <v>2541</v>
      </c>
      <c r="H66" s="114">
        <v>1721</v>
      </c>
      <c r="I66" s="140">
        <v>1776</v>
      </c>
      <c r="J66" s="115">
        <v>-4</v>
      </c>
      <c r="K66" s="116">
        <v>-0.22522522522522523</v>
      </c>
    </row>
    <row r="67" spans="1:11" ht="14.1" customHeight="1" x14ac:dyDescent="0.2">
      <c r="A67" s="306" t="s">
        <v>300</v>
      </c>
      <c r="B67" s="307" t="s">
        <v>301</v>
      </c>
      <c r="C67" s="308"/>
      <c r="D67" s="113">
        <v>0.67692249755215783</v>
      </c>
      <c r="E67" s="115">
        <v>719</v>
      </c>
      <c r="F67" s="114">
        <v>711</v>
      </c>
      <c r="G67" s="114">
        <v>1095</v>
      </c>
      <c r="H67" s="114">
        <v>671</v>
      </c>
      <c r="I67" s="140">
        <v>689</v>
      </c>
      <c r="J67" s="115">
        <v>30</v>
      </c>
      <c r="K67" s="116">
        <v>4.3541364296081273</v>
      </c>
    </row>
    <row r="68" spans="1:11" ht="14.1" customHeight="1" x14ac:dyDescent="0.2">
      <c r="A68" s="306" t="s">
        <v>302</v>
      </c>
      <c r="B68" s="307" t="s">
        <v>303</v>
      </c>
      <c r="C68" s="308"/>
      <c r="D68" s="113">
        <v>0.75506515025984788</v>
      </c>
      <c r="E68" s="115">
        <v>802</v>
      </c>
      <c r="F68" s="114">
        <v>792</v>
      </c>
      <c r="G68" s="114">
        <v>1044</v>
      </c>
      <c r="H68" s="114">
        <v>813</v>
      </c>
      <c r="I68" s="140">
        <v>835</v>
      </c>
      <c r="J68" s="115">
        <v>-33</v>
      </c>
      <c r="K68" s="116">
        <v>-3.9520958083832336</v>
      </c>
    </row>
    <row r="69" spans="1:11" ht="14.1" customHeight="1" x14ac:dyDescent="0.2">
      <c r="A69" s="306">
        <v>83</v>
      </c>
      <c r="B69" s="307" t="s">
        <v>304</v>
      </c>
      <c r="C69" s="308"/>
      <c r="D69" s="113">
        <v>2.8611508623936128</v>
      </c>
      <c r="E69" s="115">
        <v>3039</v>
      </c>
      <c r="F69" s="114">
        <v>2886</v>
      </c>
      <c r="G69" s="114">
        <v>5772</v>
      </c>
      <c r="H69" s="114">
        <v>2217</v>
      </c>
      <c r="I69" s="140">
        <v>2916</v>
      </c>
      <c r="J69" s="115">
        <v>123</v>
      </c>
      <c r="K69" s="116">
        <v>4.2181069958847734</v>
      </c>
    </row>
    <row r="70" spans="1:11" ht="14.1" customHeight="1" x14ac:dyDescent="0.2">
      <c r="A70" s="306" t="s">
        <v>305</v>
      </c>
      <c r="B70" s="307" t="s">
        <v>306</v>
      </c>
      <c r="C70" s="308"/>
      <c r="D70" s="113">
        <v>2.3885290351736086</v>
      </c>
      <c r="E70" s="115">
        <v>2537</v>
      </c>
      <c r="F70" s="114">
        <v>2444</v>
      </c>
      <c r="G70" s="114">
        <v>5109</v>
      </c>
      <c r="H70" s="114">
        <v>1841</v>
      </c>
      <c r="I70" s="140">
        <v>2396</v>
      </c>
      <c r="J70" s="115">
        <v>141</v>
      </c>
      <c r="K70" s="116">
        <v>5.8848080133555927</v>
      </c>
    </row>
    <row r="71" spans="1:11" ht="14.1" customHeight="1" x14ac:dyDescent="0.2">
      <c r="A71" s="306"/>
      <c r="B71" s="307" t="s">
        <v>307</v>
      </c>
      <c r="C71" s="308"/>
      <c r="D71" s="113">
        <v>1.5016570008285004</v>
      </c>
      <c r="E71" s="115">
        <v>1595</v>
      </c>
      <c r="F71" s="114">
        <v>1512</v>
      </c>
      <c r="G71" s="114">
        <v>3453</v>
      </c>
      <c r="H71" s="114">
        <v>1065</v>
      </c>
      <c r="I71" s="140">
        <v>1430</v>
      </c>
      <c r="J71" s="115">
        <v>165</v>
      </c>
      <c r="K71" s="116">
        <v>11.538461538461538</v>
      </c>
    </row>
    <row r="72" spans="1:11" ht="14.1" customHeight="1" x14ac:dyDescent="0.2">
      <c r="A72" s="306">
        <v>84</v>
      </c>
      <c r="B72" s="307" t="s">
        <v>308</v>
      </c>
      <c r="C72" s="308"/>
      <c r="D72" s="113">
        <v>1.8820140091888227</v>
      </c>
      <c r="E72" s="115">
        <v>1999</v>
      </c>
      <c r="F72" s="114">
        <v>2446</v>
      </c>
      <c r="G72" s="114">
        <v>2923</v>
      </c>
      <c r="H72" s="114">
        <v>1946</v>
      </c>
      <c r="I72" s="140">
        <v>2101</v>
      </c>
      <c r="J72" s="115">
        <v>-102</v>
      </c>
      <c r="K72" s="116">
        <v>-4.8548310328415036</v>
      </c>
    </row>
    <row r="73" spans="1:11" ht="14.1" customHeight="1" x14ac:dyDescent="0.2">
      <c r="A73" s="306" t="s">
        <v>309</v>
      </c>
      <c r="B73" s="307" t="s">
        <v>310</v>
      </c>
      <c r="C73" s="308"/>
      <c r="D73" s="113">
        <v>0.25137455750546056</v>
      </c>
      <c r="E73" s="115">
        <v>267</v>
      </c>
      <c r="F73" s="114">
        <v>215</v>
      </c>
      <c r="G73" s="114">
        <v>727</v>
      </c>
      <c r="H73" s="114">
        <v>113</v>
      </c>
      <c r="I73" s="140">
        <v>281</v>
      </c>
      <c r="J73" s="115">
        <v>-14</v>
      </c>
      <c r="K73" s="116">
        <v>-4.9822064056939501</v>
      </c>
    </row>
    <row r="74" spans="1:11" ht="14.1" customHeight="1" x14ac:dyDescent="0.2">
      <c r="A74" s="306" t="s">
        <v>311</v>
      </c>
      <c r="B74" s="307" t="s">
        <v>312</v>
      </c>
      <c r="C74" s="308"/>
      <c r="D74" s="113">
        <v>0.12333358439406493</v>
      </c>
      <c r="E74" s="115">
        <v>131</v>
      </c>
      <c r="F74" s="114">
        <v>129</v>
      </c>
      <c r="G74" s="114">
        <v>266</v>
      </c>
      <c r="H74" s="114">
        <v>94</v>
      </c>
      <c r="I74" s="140">
        <v>131</v>
      </c>
      <c r="J74" s="115">
        <v>0</v>
      </c>
      <c r="K74" s="116">
        <v>0</v>
      </c>
    </row>
    <row r="75" spans="1:11" ht="14.1" customHeight="1" x14ac:dyDescent="0.2">
      <c r="A75" s="306" t="s">
        <v>313</v>
      </c>
      <c r="B75" s="307" t="s">
        <v>314</v>
      </c>
      <c r="C75" s="308"/>
      <c r="D75" s="113">
        <v>1.0742261052948707</v>
      </c>
      <c r="E75" s="115">
        <v>1141</v>
      </c>
      <c r="F75" s="114">
        <v>1493</v>
      </c>
      <c r="G75" s="114">
        <v>1132</v>
      </c>
      <c r="H75" s="114">
        <v>1255</v>
      </c>
      <c r="I75" s="140">
        <v>1183</v>
      </c>
      <c r="J75" s="115">
        <v>-42</v>
      </c>
      <c r="K75" s="116">
        <v>-3.5502958579881656</v>
      </c>
    </row>
    <row r="76" spans="1:11" ht="14.1" customHeight="1" x14ac:dyDescent="0.2">
      <c r="A76" s="306">
        <v>91</v>
      </c>
      <c r="B76" s="307" t="s">
        <v>315</v>
      </c>
      <c r="C76" s="308"/>
      <c r="D76" s="113">
        <v>0.35587858703020259</v>
      </c>
      <c r="E76" s="115">
        <v>378</v>
      </c>
      <c r="F76" s="114">
        <v>693</v>
      </c>
      <c r="G76" s="114">
        <v>447</v>
      </c>
      <c r="H76" s="114">
        <v>341</v>
      </c>
      <c r="I76" s="140">
        <v>449</v>
      </c>
      <c r="J76" s="115">
        <v>-71</v>
      </c>
      <c r="K76" s="116">
        <v>-15.812917594654788</v>
      </c>
    </row>
    <row r="77" spans="1:11" ht="14.1" customHeight="1" x14ac:dyDescent="0.2">
      <c r="A77" s="306">
        <v>92</v>
      </c>
      <c r="B77" s="307" t="s">
        <v>316</v>
      </c>
      <c r="C77" s="308"/>
      <c r="D77" s="113">
        <v>3.9165474128191611</v>
      </c>
      <c r="E77" s="115">
        <v>4160</v>
      </c>
      <c r="F77" s="114">
        <v>3556</v>
      </c>
      <c r="G77" s="114">
        <v>4094</v>
      </c>
      <c r="H77" s="114">
        <v>3631</v>
      </c>
      <c r="I77" s="140">
        <v>4529</v>
      </c>
      <c r="J77" s="115">
        <v>-369</v>
      </c>
      <c r="K77" s="116">
        <v>-8.147493928019431</v>
      </c>
    </row>
    <row r="78" spans="1:11" ht="14.1" customHeight="1" x14ac:dyDescent="0.2">
      <c r="A78" s="306">
        <v>93</v>
      </c>
      <c r="B78" s="307" t="s">
        <v>317</v>
      </c>
      <c r="C78" s="308"/>
      <c r="D78" s="113">
        <v>0.71928899600813434</v>
      </c>
      <c r="E78" s="115">
        <v>764</v>
      </c>
      <c r="F78" s="114">
        <v>754</v>
      </c>
      <c r="G78" s="114">
        <v>829</v>
      </c>
      <c r="H78" s="114">
        <v>803</v>
      </c>
      <c r="I78" s="140">
        <v>937</v>
      </c>
      <c r="J78" s="115">
        <v>-173</v>
      </c>
      <c r="K78" s="116">
        <v>-18.463180362860193</v>
      </c>
    </row>
    <row r="79" spans="1:11" ht="14.1" customHeight="1" x14ac:dyDescent="0.2">
      <c r="A79" s="306">
        <v>94</v>
      </c>
      <c r="B79" s="307" t="s">
        <v>318</v>
      </c>
      <c r="C79" s="308"/>
      <c r="D79" s="113">
        <v>9.2076523310988936</v>
      </c>
      <c r="E79" s="115">
        <v>9780</v>
      </c>
      <c r="F79" s="114">
        <v>12237</v>
      </c>
      <c r="G79" s="114">
        <v>15198</v>
      </c>
      <c r="H79" s="114">
        <v>13602</v>
      </c>
      <c r="I79" s="140">
        <v>11765</v>
      </c>
      <c r="J79" s="115">
        <v>-1985</v>
      </c>
      <c r="K79" s="116">
        <v>-16.872078198045049</v>
      </c>
    </row>
    <row r="80" spans="1:11" ht="14.1" customHeight="1" x14ac:dyDescent="0.2">
      <c r="A80" s="306" t="s">
        <v>319</v>
      </c>
      <c r="B80" s="307" t="s">
        <v>320</v>
      </c>
      <c r="C80" s="308"/>
      <c r="D80" s="113">
        <v>5.3664231377570232E-2</v>
      </c>
      <c r="E80" s="115">
        <v>57</v>
      </c>
      <c r="F80" s="114">
        <v>13</v>
      </c>
      <c r="G80" s="114">
        <v>12</v>
      </c>
      <c r="H80" s="114">
        <v>7</v>
      </c>
      <c r="I80" s="140">
        <v>5</v>
      </c>
      <c r="J80" s="115">
        <v>52</v>
      </c>
      <c r="K80" s="116" t="s">
        <v>515</v>
      </c>
    </row>
    <row r="81" spans="1:11" ht="14.1" customHeight="1" x14ac:dyDescent="0.2">
      <c r="A81" s="310" t="s">
        <v>321</v>
      </c>
      <c r="B81" s="311" t="s">
        <v>334</v>
      </c>
      <c r="C81" s="312"/>
      <c r="D81" s="125">
        <v>5.1781275890637947E-2</v>
      </c>
      <c r="E81" s="143">
        <v>55</v>
      </c>
      <c r="F81" s="144">
        <v>59</v>
      </c>
      <c r="G81" s="144">
        <v>323</v>
      </c>
      <c r="H81" s="144">
        <v>40</v>
      </c>
      <c r="I81" s="145">
        <v>62</v>
      </c>
      <c r="J81" s="143">
        <v>-7</v>
      </c>
      <c r="K81" s="146">
        <v>-11.290322580645162</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9" t="s">
        <v>365</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151" t="s">
        <v>366</v>
      </c>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6">
    <mergeCell ref="A84:K84"/>
    <mergeCell ref="A85:K85"/>
    <mergeCell ref="A87:K87"/>
    <mergeCell ref="A3:K3"/>
    <mergeCell ref="A4:K4"/>
    <mergeCell ref="A5:E5"/>
    <mergeCell ref="A7:C10"/>
    <mergeCell ref="D7:D10"/>
    <mergeCell ref="E7:I7"/>
    <mergeCell ref="J7:K8"/>
    <mergeCell ref="E8:E9"/>
    <mergeCell ref="F8:F9"/>
    <mergeCell ref="G8:G9"/>
    <mergeCell ref="A6:K6"/>
    <mergeCell ref="H8:H9"/>
    <mergeCell ref="I8:I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election activeCell="A2" sqref="A2"/>
    </sheetView>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35.1" customHeight="1" x14ac:dyDescent="0.2">
      <c r="A6" s="634" t="s">
        <v>521</v>
      </c>
      <c r="B6" s="634"/>
      <c r="C6" s="634"/>
      <c r="D6" s="634"/>
      <c r="E6" s="634"/>
      <c r="F6" s="634"/>
      <c r="G6" s="634"/>
      <c r="H6" s="634"/>
      <c r="I6" s="634"/>
      <c r="J6" s="634"/>
    </row>
    <row r="7" spans="1:15" s="91" customFormat="1" ht="24.95" customHeight="1" x14ac:dyDescent="0.2">
      <c r="A7" s="588" t="s">
        <v>213</v>
      </c>
      <c r="B7" s="589"/>
      <c r="C7" s="582" t="s">
        <v>94</v>
      </c>
      <c r="D7" s="658" t="s">
        <v>368</v>
      </c>
      <c r="E7" s="661"/>
      <c r="F7" s="661"/>
      <c r="G7" s="661"/>
      <c r="H7" s="662"/>
      <c r="I7" s="588" t="s">
        <v>360</v>
      </c>
      <c r="J7" s="589"/>
      <c r="K7" s="96"/>
      <c r="L7" s="96"/>
      <c r="M7" s="96"/>
      <c r="N7" s="96"/>
      <c r="O7" s="96"/>
    </row>
    <row r="8" spans="1:15" ht="21.75" customHeight="1" x14ac:dyDescent="0.2">
      <c r="A8" s="616"/>
      <c r="B8" s="617"/>
      <c r="C8" s="583"/>
      <c r="D8" s="592" t="s">
        <v>336</v>
      </c>
      <c r="E8" s="592" t="s">
        <v>338</v>
      </c>
      <c r="F8" s="592" t="s">
        <v>339</v>
      </c>
      <c r="G8" s="592" t="s">
        <v>340</v>
      </c>
      <c r="H8" s="592" t="s">
        <v>341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8" t="s">
        <v>104</v>
      </c>
      <c r="B11" s="619"/>
      <c r="C11" s="285">
        <v>100</v>
      </c>
      <c r="D11" s="115">
        <v>109486</v>
      </c>
      <c r="E11" s="114">
        <v>104961</v>
      </c>
      <c r="F11" s="114">
        <v>117800</v>
      </c>
      <c r="G11" s="114">
        <v>97357</v>
      </c>
      <c r="H11" s="140">
        <v>112530</v>
      </c>
      <c r="I11" s="115">
        <v>-3044</v>
      </c>
      <c r="J11" s="116">
        <v>-2.7050564293966053</v>
      </c>
    </row>
    <row r="12" spans="1:15" s="110" customFormat="1" ht="24.95" customHeight="1" x14ac:dyDescent="0.2">
      <c r="A12" s="193" t="s">
        <v>132</v>
      </c>
      <c r="B12" s="194" t="s">
        <v>133</v>
      </c>
      <c r="C12" s="113">
        <v>0.10138282520139562</v>
      </c>
      <c r="D12" s="115">
        <v>111</v>
      </c>
      <c r="E12" s="114">
        <v>308</v>
      </c>
      <c r="F12" s="114">
        <v>251</v>
      </c>
      <c r="G12" s="114">
        <v>164</v>
      </c>
      <c r="H12" s="140">
        <v>131</v>
      </c>
      <c r="I12" s="115">
        <v>-20</v>
      </c>
      <c r="J12" s="116">
        <v>-15.267175572519085</v>
      </c>
    </row>
    <row r="13" spans="1:15" s="110" customFormat="1" ht="24.95" customHeight="1" x14ac:dyDescent="0.2">
      <c r="A13" s="193" t="s">
        <v>134</v>
      </c>
      <c r="B13" s="199" t="s">
        <v>214</v>
      </c>
      <c r="C13" s="113">
        <v>0.63935114991871111</v>
      </c>
      <c r="D13" s="115">
        <v>700</v>
      </c>
      <c r="E13" s="114">
        <v>522</v>
      </c>
      <c r="F13" s="114">
        <v>665</v>
      </c>
      <c r="G13" s="114">
        <v>448</v>
      </c>
      <c r="H13" s="140">
        <v>670</v>
      </c>
      <c r="I13" s="115">
        <v>30</v>
      </c>
      <c r="J13" s="116">
        <v>4.4776119402985071</v>
      </c>
    </row>
    <row r="14" spans="1:15" s="287" customFormat="1" ht="24.95" customHeight="1" x14ac:dyDescent="0.2">
      <c r="A14" s="193" t="s">
        <v>215</v>
      </c>
      <c r="B14" s="199" t="s">
        <v>137</v>
      </c>
      <c r="C14" s="113">
        <v>5.0892351533529405</v>
      </c>
      <c r="D14" s="115">
        <v>5572</v>
      </c>
      <c r="E14" s="114">
        <v>5237</v>
      </c>
      <c r="F14" s="114">
        <v>6287</v>
      </c>
      <c r="G14" s="114">
        <v>5030</v>
      </c>
      <c r="H14" s="140">
        <v>6339</v>
      </c>
      <c r="I14" s="115">
        <v>-767</v>
      </c>
      <c r="J14" s="116">
        <v>-12.099700268181101</v>
      </c>
      <c r="K14" s="110"/>
      <c r="L14" s="110"/>
      <c r="M14" s="110"/>
      <c r="N14" s="110"/>
      <c r="O14" s="110"/>
    </row>
    <row r="15" spans="1:15" s="110" customFormat="1" ht="24.95" customHeight="1" x14ac:dyDescent="0.2">
      <c r="A15" s="193" t="s">
        <v>216</v>
      </c>
      <c r="B15" s="199" t="s">
        <v>217</v>
      </c>
      <c r="C15" s="113">
        <v>1.0238751986555359</v>
      </c>
      <c r="D15" s="115">
        <v>1121</v>
      </c>
      <c r="E15" s="114">
        <v>974</v>
      </c>
      <c r="F15" s="114">
        <v>1284</v>
      </c>
      <c r="G15" s="114">
        <v>1051</v>
      </c>
      <c r="H15" s="140">
        <v>1267</v>
      </c>
      <c r="I15" s="115">
        <v>-146</v>
      </c>
      <c r="J15" s="116">
        <v>-11.523283346487766</v>
      </c>
    </row>
    <row r="16" spans="1:15" s="287" customFormat="1" ht="24.95" customHeight="1" x14ac:dyDescent="0.2">
      <c r="A16" s="193" t="s">
        <v>218</v>
      </c>
      <c r="B16" s="199" t="s">
        <v>141</v>
      </c>
      <c r="C16" s="113">
        <v>3.6159874321831103</v>
      </c>
      <c r="D16" s="115">
        <v>3959</v>
      </c>
      <c r="E16" s="114">
        <v>3853</v>
      </c>
      <c r="F16" s="114">
        <v>4405</v>
      </c>
      <c r="G16" s="114">
        <v>3614</v>
      </c>
      <c r="H16" s="140">
        <v>4641</v>
      </c>
      <c r="I16" s="115">
        <v>-682</v>
      </c>
      <c r="J16" s="116">
        <v>-14.695108812755871</v>
      </c>
      <c r="K16" s="110"/>
      <c r="L16" s="110"/>
      <c r="M16" s="110"/>
      <c r="N16" s="110"/>
      <c r="O16" s="110"/>
    </row>
    <row r="17" spans="1:15" s="110" customFormat="1" ht="24.95" customHeight="1" x14ac:dyDescent="0.2">
      <c r="A17" s="193" t="s">
        <v>142</v>
      </c>
      <c r="B17" s="199" t="s">
        <v>220</v>
      </c>
      <c r="C17" s="113">
        <v>0.44937252251429405</v>
      </c>
      <c r="D17" s="115">
        <v>492</v>
      </c>
      <c r="E17" s="114">
        <v>410</v>
      </c>
      <c r="F17" s="114">
        <v>598</v>
      </c>
      <c r="G17" s="114">
        <v>365</v>
      </c>
      <c r="H17" s="140">
        <v>431</v>
      </c>
      <c r="I17" s="115">
        <v>61</v>
      </c>
      <c r="J17" s="116">
        <v>14.153132250580047</v>
      </c>
    </row>
    <row r="18" spans="1:15" s="287" customFormat="1" ht="24.95" customHeight="1" x14ac:dyDescent="0.2">
      <c r="A18" s="201" t="s">
        <v>144</v>
      </c>
      <c r="B18" s="202" t="s">
        <v>145</v>
      </c>
      <c r="C18" s="113">
        <v>3.3876477357835704</v>
      </c>
      <c r="D18" s="115">
        <v>3709</v>
      </c>
      <c r="E18" s="114">
        <v>3969</v>
      </c>
      <c r="F18" s="114">
        <v>3907</v>
      </c>
      <c r="G18" s="114">
        <v>3289</v>
      </c>
      <c r="H18" s="140">
        <v>4202</v>
      </c>
      <c r="I18" s="115">
        <v>-493</v>
      </c>
      <c r="J18" s="116">
        <v>-11.732508329366969</v>
      </c>
      <c r="K18" s="110"/>
      <c r="L18" s="110"/>
      <c r="M18" s="110"/>
      <c r="N18" s="110"/>
      <c r="O18" s="110"/>
    </row>
    <row r="19" spans="1:15" s="110" customFormat="1" ht="24.95" customHeight="1" x14ac:dyDescent="0.2">
      <c r="A19" s="193" t="s">
        <v>146</v>
      </c>
      <c r="B19" s="199" t="s">
        <v>147</v>
      </c>
      <c r="C19" s="113">
        <v>11.968653526478271</v>
      </c>
      <c r="D19" s="115">
        <v>13104</v>
      </c>
      <c r="E19" s="114">
        <v>11414</v>
      </c>
      <c r="F19" s="114">
        <v>13219</v>
      </c>
      <c r="G19" s="114">
        <v>10266</v>
      </c>
      <c r="H19" s="140">
        <v>12375</v>
      </c>
      <c r="I19" s="115">
        <v>729</v>
      </c>
      <c r="J19" s="116">
        <v>5.8909090909090907</v>
      </c>
    </row>
    <row r="20" spans="1:15" s="287" customFormat="1" ht="24.95" customHeight="1" x14ac:dyDescent="0.2">
      <c r="A20" s="193" t="s">
        <v>148</v>
      </c>
      <c r="B20" s="199" t="s">
        <v>149</v>
      </c>
      <c r="C20" s="113">
        <v>3.5840198746871748</v>
      </c>
      <c r="D20" s="115">
        <v>3924</v>
      </c>
      <c r="E20" s="114">
        <v>3548</v>
      </c>
      <c r="F20" s="114">
        <v>4096</v>
      </c>
      <c r="G20" s="114">
        <v>3142</v>
      </c>
      <c r="H20" s="140">
        <v>3988</v>
      </c>
      <c r="I20" s="115">
        <v>-64</v>
      </c>
      <c r="J20" s="116">
        <v>-1.60481444332999</v>
      </c>
      <c r="K20" s="110"/>
      <c r="L20" s="110"/>
      <c r="M20" s="110"/>
      <c r="N20" s="110"/>
      <c r="O20" s="110"/>
    </row>
    <row r="21" spans="1:15" s="110" customFormat="1" ht="24.95" customHeight="1" x14ac:dyDescent="0.2">
      <c r="A21" s="201" t="s">
        <v>150</v>
      </c>
      <c r="B21" s="202" t="s">
        <v>151</v>
      </c>
      <c r="C21" s="113">
        <v>8.7919916701678762</v>
      </c>
      <c r="D21" s="115">
        <v>9626</v>
      </c>
      <c r="E21" s="114">
        <v>9312</v>
      </c>
      <c r="F21" s="114">
        <v>9193</v>
      </c>
      <c r="G21" s="114">
        <v>7746</v>
      </c>
      <c r="H21" s="140">
        <v>8271</v>
      </c>
      <c r="I21" s="115">
        <v>1355</v>
      </c>
      <c r="J21" s="116">
        <v>16.382541409744892</v>
      </c>
    </row>
    <row r="22" spans="1:15" s="110" customFormat="1" ht="24.95" customHeight="1" x14ac:dyDescent="0.2">
      <c r="A22" s="201" t="s">
        <v>152</v>
      </c>
      <c r="B22" s="199" t="s">
        <v>153</v>
      </c>
      <c r="C22" s="113">
        <v>15.817547448988911</v>
      </c>
      <c r="D22" s="115">
        <v>17318</v>
      </c>
      <c r="E22" s="114">
        <v>20052</v>
      </c>
      <c r="F22" s="114">
        <v>21631</v>
      </c>
      <c r="G22" s="114">
        <v>19779</v>
      </c>
      <c r="H22" s="140">
        <v>19310</v>
      </c>
      <c r="I22" s="115">
        <v>-1992</v>
      </c>
      <c r="J22" s="116">
        <v>-10.315898498187467</v>
      </c>
    </row>
    <row r="23" spans="1:15" s="110" customFormat="1" ht="24.95" customHeight="1" x14ac:dyDescent="0.2">
      <c r="A23" s="193" t="s">
        <v>154</v>
      </c>
      <c r="B23" s="199" t="s">
        <v>155</v>
      </c>
      <c r="C23" s="113">
        <v>3.4515828507754418</v>
      </c>
      <c r="D23" s="115">
        <v>3779</v>
      </c>
      <c r="E23" s="114">
        <v>3284</v>
      </c>
      <c r="F23" s="114">
        <v>3771</v>
      </c>
      <c r="G23" s="114">
        <v>3011</v>
      </c>
      <c r="H23" s="140">
        <v>4158</v>
      </c>
      <c r="I23" s="115">
        <v>-379</v>
      </c>
      <c r="J23" s="116">
        <v>-9.1149591149591149</v>
      </c>
    </row>
    <row r="24" spans="1:15" s="110" customFormat="1" ht="24.95" customHeight="1" x14ac:dyDescent="0.2">
      <c r="A24" s="193" t="s">
        <v>156</v>
      </c>
      <c r="B24" s="199" t="s">
        <v>221</v>
      </c>
      <c r="C24" s="113">
        <v>14.264837513472042</v>
      </c>
      <c r="D24" s="115">
        <v>15618</v>
      </c>
      <c r="E24" s="114">
        <v>14182</v>
      </c>
      <c r="F24" s="114">
        <v>15313</v>
      </c>
      <c r="G24" s="114">
        <v>13187</v>
      </c>
      <c r="H24" s="140">
        <v>15737</v>
      </c>
      <c r="I24" s="115">
        <v>-119</v>
      </c>
      <c r="J24" s="116">
        <v>-0.75617970388256972</v>
      </c>
    </row>
    <row r="25" spans="1:15" s="110" customFormat="1" ht="24.95" customHeight="1" x14ac:dyDescent="0.2">
      <c r="A25" s="193" t="s">
        <v>222</v>
      </c>
      <c r="B25" s="204" t="s">
        <v>159</v>
      </c>
      <c r="C25" s="113">
        <v>9.8633615256745149</v>
      </c>
      <c r="D25" s="115">
        <v>10799</v>
      </c>
      <c r="E25" s="114">
        <v>9973</v>
      </c>
      <c r="F25" s="114">
        <v>10600</v>
      </c>
      <c r="G25" s="114">
        <v>9629</v>
      </c>
      <c r="H25" s="140">
        <v>11574</v>
      </c>
      <c r="I25" s="115">
        <v>-775</v>
      </c>
      <c r="J25" s="116">
        <v>-6.6960428546742703</v>
      </c>
    </row>
    <row r="26" spans="1:15" s="110" customFormat="1" ht="24.95" customHeight="1" x14ac:dyDescent="0.2">
      <c r="A26" s="201">
        <v>782.78300000000002</v>
      </c>
      <c r="B26" s="203" t="s">
        <v>160</v>
      </c>
      <c r="C26" s="113">
        <v>5.9633195111703783</v>
      </c>
      <c r="D26" s="115">
        <v>6529</v>
      </c>
      <c r="E26" s="114">
        <v>6567</v>
      </c>
      <c r="F26" s="114">
        <v>6263</v>
      </c>
      <c r="G26" s="114">
        <v>6430</v>
      </c>
      <c r="H26" s="140">
        <v>7486</v>
      </c>
      <c r="I26" s="115">
        <v>-957</v>
      </c>
      <c r="J26" s="116">
        <v>-12.783863211327812</v>
      </c>
    </row>
    <row r="27" spans="1:15" s="110" customFormat="1" ht="24.95" customHeight="1" x14ac:dyDescent="0.2">
      <c r="A27" s="193" t="s">
        <v>161</v>
      </c>
      <c r="B27" s="199" t="s">
        <v>162</v>
      </c>
      <c r="C27" s="113">
        <v>1.4376267285315016</v>
      </c>
      <c r="D27" s="115">
        <v>1574</v>
      </c>
      <c r="E27" s="114">
        <v>1550</v>
      </c>
      <c r="F27" s="114">
        <v>2104</v>
      </c>
      <c r="G27" s="114">
        <v>1623</v>
      </c>
      <c r="H27" s="140">
        <v>1575</v>
      </c>
      <c r="I27" s="115">
        <v>-1</v>
      </c>
      <c r="J27" s="116">
        <v>-6.3492063492063489E-2</v>
      </c>
    </row>
    <row r="28" spans="1:15" s="110" customFormat="1" ht="24.95" customHeight="1" x14ac:dyDescent="0.2">
      <c r="A28" s="193" t="s">
        <v>163</v>
      </c>
      <c r="B28" s="199" t="s">
        <v>164</v>
      </c>
      <c r="C28" s="113">
        <v>3.5018175839833403</v>
      </c>
      <c r="D28" s="115">
        <v>3834</v>
      </c>
      <c r="E28" s="114">
        <v>3075</v>
      </c>
      <c r="F28" s="114">
        <v>5534</v>
      </c>
      <c r="G28" s="114">
        <v>2754</v>
      </c>
      <c r="H28" s="140">
        <v>3699</v>
      </c>
      <c r="I28" s="115">
        <v>135</v>
      </c>
      <c r="J28" s="116">
        <v>3.6496350364963503</v>
      </c>
    </row>
    <row r="29" spans="1:15" s="110" customFormat="1" ht="24.95" customHeight="1" x14ac:dyDescent="0.2">
      <c r="A29" s="193">
        <v>86</v>
      </c>
      <c r="B29" s="199" t="s">
        <v>165</v>
      </c>
      <c r="C29" s="113">
        <v>4.7914801892479399</v>
      </c>
      <c r="D29" s="115">
        <v>5246</v>
      </c>
      <c r="E29" s="114">
        <v>4660</v>
      </c>
      <c r="F29" s="114">
        <v>4981</v>
      </c>
      <c r="G29" s="114">
        <v>4173</v>
      </c>
      <c r="H29" s="140">
        <v>5253</v>
      </c>
      <c r="I29" s="115">
        <v>-7</v>
      </c>
      <c r="J29" s="116">
        <v>-0.1332571863696935</v>
      </c>
    </row>
    <row r="30" spans="1:15" s="110" customFormat="1" ht="24.95" customHeight="1" x14ac:dyDescent="0.2">
      <c r="A30" s="193">
        <v>87.88</v>
      </c>
      <c r="B30" s="204" t="s">
        <v>166</v>
      </c>
      <c r="C30" s="113">
        <v>3.1419542224576658</v>
      </c>
      <c r="D30" s="115">
        <v>3440</v>
      </c>
      <c r="E30" s="114">
        <v>2933</v>
      </c>
      <c r="F30" s="114">
        <v>4852</v>
      </c>
      <c r="G30" s="114">
        <v>2873</v>
      </c>
      <c r="H30" s="140">
        <v>3348</v>
      </c>
      <c r="I30" s="115">
        <v>92</v>
      </c>
      <c r="J30" s="116">
        <v>2.7479091995221028</v>
      </c>
    </row>
    <row r="31" spans="1:15" s="110" customFormat="1" ht="24.95" customHeight="1" x14ac:dyDescent="0.2">
      <c r="A31" s="193" t="s">
        <v>167</v>
      </c>
      <c r="B31" s="199" t="s">
        <v>168</v>
      </c>
      <c r="C31" s="113">
        <v>4.2023637725371277</v>
      </c>
      <c r="D31" s="115">
        <v>4601</v>
      </c>
      <c r="E31" s="114">
        <v>4370</v>
      </c>
      <c r="F31" s="114">
        <v>5132</v>
      </c>
      <c r="G31" s="114">
        <v>3813</v>
      </c>
      <c r="H31" s="140">
        <v>4414</v>
      </c>
      <c r="I31" s="115">
        <v>187</v>
      </c>
      <c r="J31" s="116">
        <v>4.2365201631173539</v>
      </c>
    </row>
    <row r="32" spans="1:15" s="110" customFormat="1" ht="24.95" customHeight="1" x14ac:dyDescent="0.2">
      <c r="A32" s="193"/>
      <c r="B32" s="204" t="s">
        <v>169</v>
      </c>
      <c r="C32" s="113" t="s">
        <v>514</v>
      </c>
      <c r="D32" s="115" t="s">
        <v>514</v>
      </c>
      <c r="E32" s="114">
        <v>5</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0.10138282520139562</v>
      </c>
      <c r="D34" s="115">
        <v>111</v>
      </c>
      <c r="E34" s="114">
        <v>308</v>
      </c>
      <c r="F34" s="114">
        <v>251</v>
      </c>
      <c r="G34" s="114">
        <v>164</v>
      </c>
      <c r="H34" s="140">
        <v>131</v>
      </c>
      <c r="I34" s="115">
        <v>-20</v>
      </c>
      <c r="J34" s="116">
        <v>-15.267175572519085</v>
      </c>
    </row>
    <row r="35" spans="1:10" s="110" customFormat="1" ht="24.95" customHeight="1" x14ac:dyDescent="0.2">
      <c r="A35" s="292" t="s">
        <v>171</v>
      </c>
      <c r="B35" s="293" t="s">
        <v>172</v>
      </c>
      <c r="C35" s="113">
        <v>9.1162340390552217</v>
      </c>
      <c r="D35" s="115">
        <v>9981</v>
      </c>
      <c r="E35" s="114">
        <v>9728</v>
      </c>
      <c r="F35" s="114">
        <v>10859</v>
      </c>
      <c r="G35" s="114">
        <v>8767</v>
      </c>
      <c r="H35" s="140">
        <v>11211</v>
      </c>
      <c r="I35" s="115">
        <v>-1230</v>
      </c>
      <c r="J35" s="116">
        <v>-10.971367407010971</v>
      </c>
    </row>
    <row r="36" spans="1:10" s="110" customFormat="1" ht="24.95" customHeight="1" x14ac:dyDescent="0.2">
      <c r="A36" s="294" t="s">
        <v>173</v>
      </c>
      <c r="B36" s="295" t="s">
        <v>174</v>
      </c>
      <c r="C36" s="125">
        <v>90.780556418172182</v>
      </c>
      <c r="D36" s="143">
        <v>99392</v>
      </c>
      <c r="E36" s="144">
        <v>94920</v>
      </c>
      <c r="F36" s="144">
        <v>106689</v>
      </c>
      <c r="G36" s="144">
        <v>88426</v>
      </c>
      <c r="H36" s="145">
        <v>101188</v>
      </c>
      <c r="I36" s="143">
        <v>-1796</v>
      </c>
      <c r="J36" s="146">
        <v>-1.7749140214254655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55" t="s">
        <v>369</v>
      </c>
      <c r="B39" s="656"/>
      <c r="C39" s="656"/>
      <c r="D39" s="656"/>
      <c r="E39" s="656"/>
      <c r="F39" s="656"/>
      <c r="G39" s="656"/>
      <c r="H39" s="656"/>
      <c r="I39" s="656"/>
      <c r="J39" s="656"/>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6"/>
    </row>
  </sheetData>
  <mergeCells count="16">
    <mergeCell ref="A11:B11"/>
    <mergeCell ref="A39:J39"/>
    <mergeCell ref="A40:J40"/>
    <mergeCell ref="A3:J3"/>
    <mergeCell ref="A4:J4"/>
    <mergeCell ref="A5:D5"/>
    <mergeCell ref="A7:B9"/>
    <mergeCell ref="C7:C10"/>
    <mergeCell ref="D7:H7"/>
    <mergeCell ref="I7:J8"/>
    <mergeCell ref="D8:D9"/>
    <mergeCell ref="E8:E9"/>
    <mergeCell ref="F8:F9"/>
    <mergeCell ref="A6:J6"/>
    <mergeCell ref="G8:G9"/>
    <mergeCell ref="H8:H9"/>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election activeCell="A2" sqref="A2"/>
    </sheetView>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35.1" customHeight="1" x14ac:dyDescent="0.2">
      <c r="A6" s="634" t="s">
        <v>521</v>
      </c>
      <c r="B6" s="634"/>
      <c r="C6" s="634"/>
      <c r="D6" s="634"/>
      <c r="E6" s="634"/>
      <c r="F6" s="634"/>
      <c r="G6" s="634"/>
      <c r="H6" s="634"/>
      <c r="I6" s="634"/>
      <c r="J6" s="634"/>
      <c r="K6" s="634"/>
    </row>
    <row r="7" spans="1:17" s="91" customFormat="1" ht="24.95" customHeight="1" x14ac:dyDescent="0.2">
      <c r="A7" s="588" t="s">
        <v>333</v>
      </c>
      <c r="B7" s="577"/>
      <c r="C7" s="577"/>
      <c r="D7" s="582" t="s">
        <v>94</v>
      </c>
      <c r="E7" s="648" t="s">
        <v>371</v>
      </c>
      <c r="F7" s="649"/>
      <c r="G7" s="649"/>
      <c r="H7" s="649"/>
      <c r="I7" s="650"/>
      <c r="J7" s="588" t="s">
        <v>360</v>
      </c>
      <c r="K7" s="589"/>
      <c r="L7" s="96"/>
      <c r="M7" s="96"/>
      <c r="N7" s="96"/>
      <c r="O7" s="96"/>
      <c r="Q7" s="407"/>
    </row>
    <row r="8" spans="1:17" ht="21.75" customHeight="1" x14ac:dyDescent="0.2">
      <c r="A8" s="578"/>
      <c r="B8" s="579"/>
      <c r="C8" s="579"/>
      <c r="D8" s="583"/>
      <c r="E8" s="592" t="s">
        <v>336</v>
      </c>
      <c r="F8" s="592" t="s">
        <v>338</v>
      </c>
      <c r="G8" s="592" t="s">
        <v>339</v>
      </c>
      <c r="H8" s="592" t="s">
        <v>340</v>
      </c>
      <c r="I8" s="592" t="s">
        <v>341</v>
      </c>
      <c r="J8" s="590"/>
      <c r="K8" s="591"/>
    </row>
    <row r="9" spans="1:17" ht="12" customHeight="1" x14ac:dyDescent="0.2">
      <c r="A9" s="578"/>
      <c r="B9" s="579"/>
      <c r="C9" s="579"/>
      <c r="D9" s="583"/>
      <c r="E9" s="593"/>
      <c r="F9" s="593"/>
      <c r="G9" s="593"/>
      <c r="H9" s="593"/>
      <c r="I9" s="593"/>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109486</v>
      </c>
      <c r="F11" s="264">
        <v>104961</v>
      </c>
      <c r="G11" s="264">
        <v>117800</v>
      </c>
      <c r="H11" s="264">
        <v>97357</v>
      </c>
      <c r="I11" s="265">
        <v>112530</v>
      </c>
      <c r="J11" s="263">
        <v>-3044</v>
      </c>
      <c r="K11" s="266">
        <v>-2.7050564293966053</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17.035968068976857</v>
      </c>
      <c r="E13" s="115">
        <v>18652</v>
      </c>
      <c r="F13" s="114">
        <v>19239</v>
      </c>
      <c r="G13" s="114">
        <v>21139</v>
      </c>
      <c r="H13" s="114">
        <v>17240</v>
      </c>
      <c r="I13" s="140">
        <v>18739</v>
      </c>
      <c r="J13" s="115">
        <v>-87</v>
      </c>
      <c r="K13" s="116">
        <v>-0.46427237312556702</v>
      </c>
    </row>
    <row r="14" spans="1:17" ht="15.95" customHeight="1" x14ac:dyDescent="0.2">
      <c r="A14" s="306" t="s">
        <v>230</v>
      </c>
      <c r="B14" s="307"/>
      <c r="C14" s="308"/>
      <c r="D14" s="113">
        <v>44.709825913815465</v>
      </c>
      <c r="E14" s="115">
        <v>48951</v>
      </c>
      <c r="F14" s="114">
        <v>45184</v>
      </c>
      <c r="G14" s="114">
        <v>51653</v>
      </c>
      <c r="H14" s="114">
        <v>40923</v>
      </c>
      <c r="I14" s="140">
        <v>49547</v>
      </c>
      <c r="J14" s="115">
        <v>-596</v>
      </c>
      <c r="K14" s="116">
        <v>-1.2028982582194683</v>
      </c>
    </row>
    <row r="15" spans="1:17" ht="15.95" customHeight="1" x14ac:dyDescent="0.2">
      <c r="A15" s="306" t="s">
        <v>231</v>
      </c>
      <c r="B15" s="307"/>
      <c r="C15" s="308"/>
      <c r="D15" s="113">
        <v>15.175456222713406</v>
      </c>
      <c r="E15" s="115">
        <v>16615</v>
      </c>
      <c r="F15" s="114">
        <v>15401</v>
      </c>
      <c r="G15" s="114">
        <v>17119</v>
      </c>
      <c r="H15" s="114">
        <v>14854</v>
      </c>
      <c r="I15" s="140">
        <v>16770</v>
      </c>
      <c r="J15" s="115">
        <v>-155</v>
      </c>
      <c r="K15" s="116">
        <v>-0.9242695289206917</v>
      </c>
    </row>
    <row r="16" spans="1:17" ht="15.95" customHeight="1" x14ac:dyDescent="0.2">
      <c r="A16" s="306" t="s">
        <v>232</v>
      </c>
      <c r="B16" s="307"/>
      <c r="C16" s="308"/>
      <c r="D16" s="113">
        <v>22.993807427433644</v>
      </c>
      <c r="E16" s="115">
        <v>25175</v>
      </c>
      <c r="F16" s="114">
        <v>25070</v>
      </c>
      <c r="G16" s="114">
        <v>27641</v>
      </c>
      <c r="H16" s="114">
        <v>24256</v>
      </c>
      <c r="I16" s="140">
        <v>27389</v>
      </c>
      <c r="J16" s="115">
        <v>-2214</v>
      </c>
      <c r="K16" s="116">
        <v>-8.0835371864617187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0.19728549768920228</v>
      </c>
      <c r="E18" s="115">
        <v>216</v>
      </c>
      <c r="F18" s="114">
        <v>373</v>
      </c>
      <c r="G18" s="114">
        <v>432</v>
      </c>
      <c r="H18" s="114">
        <v>244</v>
      </c>
      <c r="I18" s="140">
        <v>235</v>
      </c>
      <c r="J18" s="115">
        <v>-19</v>
      </c>
      <c r="K18" s="116">
        <v>-8.085106382978724</v>
      </c>
    </row>
    <row r="19" spans="1:11" ht="14.1" customHeight="1" x14ac:dyDescent="0.2">
      <c r="A19" s="306" t="s">
        <v>235</v>
      </c>
      <c r="B19" s="307" t="s">
        <v>236</v>
      </c>
      <c r="C19" s="308"/>
      <c r="D19" s="113">
        <v>7.7635496775843485E-2</v>
      </c>
      <c r="E19" s="115">
        <v>85</v>
      </c>
      <c r="F19" s="114">
        <v>160</v>
      </c>
      <c r="G19" s="114">
        <v>175</v>
      </c>
      <c r="H19" s="114">
        <v>89</v>
      </c>
      <c r="I19" s="140">
        <v>96</v>
      </c>
      <c r="J19" s="115">
        <v>-11</v>
      </c>
      <c r="K19" s="116">
        <v>-11.458333333333334</v>
      </c>
    </row>
    <row r="20" spans="1:11" ht="14.1" customHeight="1" x14ac:dyDescent="0.2">
      <c r="A20" s="306">
        <v>12</v>
      </c>
      <c r="B20" s="307" t="s">
        <v>237</v>
      </c>
      <c r="C20" s="308"/>
      <c r="D20" s="113">
        <v>0.40279122444878795</v>
      </c>
      <c r="E20" s="115">
        <v>441</v>
      </c>
      <c r="F20" s="114">
        <v>677</v>
      </c>
      <c r="G20" s="114">
        <v>471</v>
      </c>
      <c r="H20" s="114">
        <v>329</v>
      </c>
      <c r="I20" s="140">
        <v>426</v>
      </c>
      <c r="J20" s="115">
        <v>15</v>
      </c>
      <c r="K20" s="116">
        <v>3.5211267605633805</v>
      </c>
    </row>
    <row r="21" spans="1:11" ht="14.1" customHeight="1" x14ac:dyDescent="0.2">
      <c r="A21" s="306">
        <v>21</v>
      </c>
      <c r="B21" s="307" t="s">
        <v>238</v>
      </c>
      <c r="C21" s="308"/>
      <c r="D21" s="113">
        <v>5.8454962278282153E-2</v>
      </c>
      <c r="E21" s="115">
        <v>64</v>
      </c>
      <c r="F21" s="114">
        <v>59</v>
      </c>
      <c r="G21" s="114">
        <v>54</v>
      </c>
      <c r="H21" s="114">
        <v>44</v>
      </c>
      <c r="I21" s="140">
        <v>83</v>
      </c>
      <c r="J21" s="115">
        <v>-19</v>
      </c>
      <c r="K21" s="116">
        <v>-22.891566265060241</v>
      </c>
    </row>
    <row r="22" spans="1:11" ht="14.1" customHeight="1" x14ac:dyDescent="0.2">
      <c r="A22" s="306">
        <v>22</v>
      </c>
      <c r="B22" s="307" t="s">
        <v>239</v>
      </c>
      <c r="C22" s="308"/>
      <c r="D22" s="113">
        <v>0.35712328516888003</v>
      </c>
      <c r="E22" s="115">
        <v>391</v>
      </c>
      <c r="F22" s="114">
        <v>356</v>
      </c>
      <c r="G22" s="114">
        <v>400</v>
      </c>
      <c r="H22" s="114">
        <v>265</v>
      </c>
      <c r="I22" s="140">
        <v>454</v>
      </c>
      <c r="J22" s="115">
        <v>-63</v>
      </c>
      <c r="K22" s="116">
        <v>-13.876651982378855</v>
      </c>
    </row>
    <row r="23" spans="1:11" ht="14.1" customHeight="1" x14ac:dyDescent="0.2">
      <c r="A23" s="306">
        <v>23</v>
      </c>
      <c r="B23" s="307" t="s">
        <v>240</v>
      </c>
      <c r="C23" s="308"/>
      <c r="D23" s="113">
        <v>0.81014924282556677</v>
      </c>
      <c r="E23" s="115">
        <v>887</v>
      </c>
      <c r="F23" s="114">
        <v>750</v>
      </c>
      <c r="G23" s="114">
        <v>946</v>
      </c>
      <c r="H23" s="114">
        <v>781</v>
      </c>
      <c r="I23" s="140">
        <v>874</v>
      </c>
      <c r="J23" s="115">
        <v>13</v>
      </c>
      <c r="K23" s="116">
        <v>1.4874141876430207</v>
      </c>
    </row>
    <row r="24" spans="1:11" ht="14.1" customHeight="1" x14ac:dyDescent="0.2">
      <c r="A24" s="306">
        <v>24</v>
      </c>
      <c r="B24" s="307" t="s">
        <v>241</v>
      </c>
      <c r="C24" s="308"/>
      <c r="D24" s="113">
        <v>0.88778473960141024</v>
      </c>
      <c r="E24" s="115">
        <v>972</v>
      </c>
      <c r="F24" s="114">
        <v>1021</v>
      </c>
      <c r="G24" s="114">
        <v>976</v>
      </c>
      <c r="H24" s="114">
        <v>908</v>
      </c>
      <c r="I24" s="140">
        <v>1191</v>
      </c>
      <c r="J24" s="115">
        <v>-219</v>
      </c>
      <c r="K24" s="116">
        <v>-18.387909319899244</v>
      </c>
    </row>
    <row r="25" spans="1:11" ht="14.1" customHeight="1" x14ac:dyDescent="0.2">
      <c r="A25" s="306">
        <v>25</v>
      </c>
      <c r="B25" s="307" t="s">
        <v>242</v>
      </c>
      <c r="C25" s="308"/>
      <c r="D25" s="113">
        <v>2.3290649032753046</v>
      </c>
      <c r="E25" s="115">
        <v>2550</v>
      </c>
      <c r="F25" s="114">
        <v>2319</v>
      </c>
      <c r="G25" s="114">
        <v>2493</v>
      </c>
      <c r="H25" s="114">
        <v>2023</v>
      </c>
      <c r="I25" s="140">
        <v>2670</v>
      </c>
      <c r="J25" s="115">
        <v>-120</v>
      </c>
      <c r="K25" s="116">
        <v>-4.4943820224719104</v>
      </c>
    </row>
    <row r="26" spans="1:11" ht="14.1" customHeight="1" x14ac:dyDescent="0.2">
      <c r="A26" s="306">
        <v>26</v>
      </c>
      <c r="B26" s="307" t="s">
        <v>243</v>
      </c>
      <c r="C26" s="308"/>
      <c r="D26" s="113">
        <v>1.8577717699066547</v>
      </c>
      <c r="E26" s="115">
        <v>2034</v>
      </c>
      <c r="F26" s="114">
        <v>2013</v>
      </c>
      <c r="G26" s="114">
        <v>2046</v>
      </c>
      <c r="H26" s="114">
        <v>1646</v>
      </c>
      <c r="I26" s="140">
        <v>2240</v>
      </c>
      <c r="J26" s="115">
        <v>-206</v>
      </c>
      <c r="K26" s="116">
        <v>-9.1964285714285712</v>
      </c>
    </row>
    <row r="27" spans="1:11" ht="14.1" customHeight="1" x14ac:dyDescent="0.2">
      <c r="A27" s="306">
        <v>27</v>
      </c>
      <c r="B27" s="307" t="s">
        <v>244</v>
      </c>
      <c r="C27" s="308"/>
      <c r="D27" s="113">
        <v>1.9701149005352283</v>
      </c>
      <c r="E27" s="115">
        <v>2157</v>
      </c>
      <c r="F27" s="114">
        <v>1976</v>
      </c>
      <c r="G27" s="114">
        <v>2082</v>
      </c>
      <c r="H27" s="114">
        <v>1907</v>
      </c>
      <c r="I27" s="140">
        <v>2452</v>
      </c>
      <c r="J27" s="115">
        <v>-295</v>
      </c>
      <c r="K27" s="116">
        <v>-12.030995106035888</v>
      </c>
    </row>
    <row r="28" spans="1:11" ht="14.1" customHeight="1" x14ac:dyDescent="0.2">
      <c r="A28" s="306">
        <v>28</v>
      </c>
      <c r="B28" s="307" t="s">
        <v>245</v>
      </c>
      <c r="C28" s="308"/>
      <c r="D28" s="113">
        <v>0.30962862831777577</v>
      </c>
      <c r="E28" s="115">
        <v>339</v>
      </c>
      <c r="F28" s="114">
        <v>267</v>
      </c>
      <c r="G28" s="114">
        <v>349</v>
      </c>
      <c r="H28" s="114">
        <v>265</v>
      </c>
      <c r="I28" s="140">
        <v>289</v>
      </c>
      <c r="J28" s="115">
        <v>50</v>
      </c>
      <c r="K28" s="116">
        <v>17.301038062283737</v>
      </c>
    </row>
    <row r="29" spans="1:11" ht="14.1" customHeight="1" x14ac:dyDescent="0.2">
      <c r="A29" s="306">
        <v>29</v>
      </c>
      <c r="B29" s="307" t="s">
        <v>246</v>
      </c>
      <c r="C29" s="308"/>
      <c r="D29" s="113">
        <v>3.3986080412107484</v>
      </c>
      <c r="E29" s="115">
        <v>3721</v>
      </c>
      <c r="F29" s="114">
        <v>3360</v>
      </c>
      <c r="G29" s="114">
        <v>3501</v>
      </c>
      <c r="H29" s="114">
        <v>3051</v>
      </c>
      <c r="I29" s="140">
        <v>3309</v>
      </c>
      <c r="J29" s="115">
        <v>412</v>
      </c>
      <c r="K29" s="116">
        <v>12.450891508008462</v>
      </c>
    </row>
    <row r="30" spans="1:11" ht="14.1" customHeight="1" x14ac:dyDescent="0.2">
      <c r="A30" s="306" t="s">
        <v>247</v>
      </c>
      <c r="B30" s="307" t="s">
        <v>248</v>
      </c>
      <c r="C30" s="308"/>
      <c r="D30" s="113">
        <v>0.48864695029501487</v>
      </c>
      <c r="E30" s="115">
        <v>535</v>
      </c>
      <c r="F30" s="114">
        <v>551</v>
      </c>
      <c r="G30" s="114">
        <v>638</v>
      </c>
      <c r="H30" s="114">
        <v>576</v>
      </c>
      <c r="I30" s="140">
        <v>574</v>
      </c>
      <c r="J30" s="115">
        <v>-39</v>
      </c>
      <c r="K30" s="116">
        <v>-6.7944250871080136</v>
      </c>
    </row>
    <row r="31" spans="1:11" ht="14.1" customHeight="1" x14ac:dyDescent="0.2">
      <c r="A31" s="306" t="s">
        <v>249</v>
      </c>
      <c r="B31" s="307" t="s">
        <v>250</v>
      </c>
      <c r="C31" s="308"/>
      <c r="D31" s="113">
        <v>2.8935206327749667</v>
      </c>
      <c r="E31" s="115">
        <v>3168</v>
      </c>
      <c r="F31" s="114">
        <v>2794</v>
      </c>
      <c r="G31" s="114">
        <v>2842</v>
      </c>
      <c r="H31" s="114">
        <v>2456</v>
      </c>
      <c r="I31" s="140">
        <v>2712</v>
      </c>
      <c r="J31" s="115">
        <v>456</v>
      </c>
      <c r="K31" s="116">
        <v>16.814159292035399</v>
      </c>
    </row>
    <row r="32" spans="1:11" ht="14.1" customHeight="1" x14ac:dyDescent="0.2">
      <c r="A32" s="306">
        <v>31</v>
      </c>
      <c r="B32" s="307" t="s">
        <v>251</v>
      </c>
      <c r="C32" s="308"/>
      <c r="D32" s="113">
        <v>0.86221069360466174</v>
      </c>
      <c r="E32" s="115">
        <v>944</v>
      </c>
      <c r="F32" s="114">
        <v>770</v>
      </c>
      <c r="G32" s="114">
        <v>902</v>
      </c>
      <c r="H32" s="114">
        <v>823</v>
      </c>
      <c r="I32" s="140">
        <v>1069</v>
      </c>
      <c r="J32" s="115">
        <v>-125</v>
      </c>
      <c r="K32" s="116">
        <v>-11.693171188026193</v>
      </c>
    </row>
    <row r="33" spans="1:11" ht="14.1" customHeight="1" x14ac:dyDescent="0.2">
      <c r="A33" s="306">
        <v>32</v>
      </c>
      <c r="B33" s="307" t="s">
        <v>252</v>
      </c>
      <c r="C33" s="308"/>
      <c r="D33" s="113">
        <v>1.1965000091335878</v>
      </c>
      <c r="E33" s="115">
        <v>1310</v>
      </c>
      <c r="F33" s="114">
        <v>1752</v>
      </c>
      <c r="G33" s="114">
        <v>1372</v>
      </c>
      <c r="H33" s="114">
        <v>1361</v>
      </c>
      <c r="I33" s="140">
        <v>1539</v>
      </c>
      <c r="J33" s="115">
        <v>-229</v>
      </c>
      <c r="K33" s="116">
        <v>-14.87979207277453</v>
      </c>
    </row>
    <row r="34" spans="1:11" ht="14.1" customHeight="1" x14ac:dyDescent="0.2">
      <c r="A34" s="306">
        <v>33</v>
      </c>
      <c r="B34" s="307" t="s">
        <v>253</v>
      </c>
      <c r="C34" s="308"/>
      <c r="D34" s="113">
        <v>0.74438741026249933</v>
      </c>
      <c r="E34" s="115">
        <v>815</v>
      </c>
      <c r="F34" s="114">
        <v>1096</v>
      </c>
      <c r="G34" s="114">
        <v>868</v>
      </c>
      <c r="H34" s="114">
        <v>750</v>
      </c>
      <c r="I34" s="140">
        <v>870</v>
      </c>
      <c r="J34" s="115">
        <v>-55</v>
      </c>
      <c r="K34" s="116">
        <v>-6.3218390804597702</v>
      </c>
    </row>
    <row r="35" spans="1:11" ht="14.1" customHeight="1" x14ac:dyDescent="0.2">
      <c r="A35" s="306">
        <v>34</v>
      </c>
      <c r="B35" s="307" t="s">
        <v>254</v>
      </c>
      <c r="C35" s="308"/>
      <c r="D35" s="113">
        <v>1.1736660394936338</v>
      </c>
      <c r="E35" s="115">
        <v>1285</v>
      </c>
      <c r="F35" s="114">
        <v>1032</v>
      </c>
      <c r="G35" s="114">
        <v>1248</v>
      </c>
      <c r="H35" s="114">
        <v>1155</v>
      </c>
      <c r="I35" s="140">
        <v>1345</v>
      </c>
      <c r="J35" s="115">
        <v>-60</v>
      </c>
      <c r="K35" s="116">
        <v>-4.4609665427509295</v>
      </c>
    </row>
    <row r="36" spans="1:11" ht="14.1" customHeight="1" x14ac:dyDescent="0.2">
      <c r="A36" s="306">
        <v>41</v>
      </c>
      <c r="B36" s="307" t="s">
        <v>255</v>
      </c>
      <c r="C36" s="308"/>
      <c r="D36" s="113">
        <v>0.56810916464205474</v>
      </c>
      <c r="E36" s="115">
        <v>622</v>
      </c>
      <c r="F36" s="114">
        <v>588</v>
      </c>
      <c r="G36" s="114">
        <v>568</v>
      </c>
      <c r="H36" s="114">
        <v>552</v>
      </c>
      <c r="I36" s="140">
        <v>788</v>
      </c>
      <c r="J36" s="115">
        <v>-166</v>
      </c>
      <c r="K36" s="116">
        <v>-21.065989847715738</v>
      </c>
    </row>
    <row r="37" spans="1:11" ht="14.1" customHeight="1" x14ac:dyDescent="0.2">
      <c r="A37" s="306">
        <v>42</v>
      </c>
      <c r="B37" s="307" t="s">
        <v>256</v>
      </c>
      <c r="C37" s="308"/>
      <c r="D37" s="113">
        <v>0.11234313062857351</v>
      </c>
      <c r="E37" s="115">
        <v>123</v>
      </c>
      <c r="F37" s="114">
        <v>98</v>
      </c>
      <c r="G37" s="114">
        <v>88</v>
      </c>
      <c r="H37" s="114">
        <v>102</v>
      </c>
      <c r="I37" s="140">
        <v>126</v>
      </c>
      <c r="J37" s="115">
        <v>-3</v>
      </c>
      <c r="K37" s="116">
        <v>-2.3809523809523809</v>
      </c>
    </row>
    <row r="38" spans="1:11" ht="14.1" customHeight="1" x14ac:dyDescent="0.2">
      <c r="A38" s="306">
        <v>43</v>
      </c>
      <c r="B38" s="307" t="s">
        <v>257</v>
      </c>
      <c r="C38" s="308"/>
      <c r="D38" s="113">
        <v>4.2754324753849806</v>
      </c>
      <c r="E38" s="115">
        <v>4681</v>
      </c>
      <c r="F38" s="114">
        <v>4218</v>
      </c>
      <c r="G38" s="114">
        <v>4706</v>
      </c>
      <c r="H38" s="114">
        <v>3918</v>
      </c>
      <c r="I38" s="140">
        <v>4747</v>
      </c>
      <c r="J38" s="115">
        <v>-66</v>
      </c>
      <c r="K38" s="116">
        <v>-1.3903518011375606</v>
      </c>
    </row>
    <row r="39" spans="1:11" ht="14.1" customHeight="1" x14ac:dyDescent="0.2">
      <c r="A39" s="306">
        <v>51</v>
      </c>
      <c r="B39" s="307" t="s">
        <v>258</v>
      </c>
      <c r="C39" s="308"/>
      <c r="D39" s="113">
        <v>4.2891328571689531</v>
      </c>
      <c r="E39" s="115">
        <v>4696</v>
      </c>
      <c r="F39" s="114">
        <v>4940</v>
      </c>
      <c r="G39" s="114">
        <v>5355</v>
      </c>
      <c r="H39" s="114">
        <v>4743</v>
      </c>
      <c r="I39" s="140">
        <v>5563</v>
      </c>
      <c r="J39" s="115">
        <v>-867</v>
      </c>
      <c r="K39" s="116">
        <v>-15.58511594463419</v>
      </c>
    </row>
    <row r="40" spans="1:11" ht="14.1" customHeight="1" x14ac:dyDescent="0.2">
      <c r="A40" s="306" t="s">
        <v>259</v>
      </c>
      <c r="B40" s="307" t="s">
        <v>260</v>
      </c>
      <c r="C40" s="308"/>
      <c r="D40" s="113">
        <v>3.7465977385236471</v>
      </c>
      <c r="E40" s="115">
        <v>4102</v>
      </c>
      <c r="F40" s="114">
        <v>4459</v>
      </c>
      <c r="G40" s="114">
        <v>4814</v>
      </c>
      <c r="H40" s="114">
        <v>4324</v>
      </c>
      <c r="I40" s="140">
        <v>4945</v>
      </c>
      <c r="J40" s="115">
        <v>-843</v>
      </c>
      <c r="K40" s="116">
        <v>-17.047522750252782</v>
      </c>
    </row>
    <row r="41" spans="1:11" ht="14.1" customHeight="1" x14ac:dyDescent="0.2">
      <c r="A41" s="306"/>
      <c r="B41" s="307" t="s">
        <v>261</v>
      </c>
      <c r="C41" s="308"/>
      <c r="D41" s="113">
        <v>3.0551851378258408</v>
      </c>
      <c r="E41" s="115">
        <v>3345</v>
      </c>
      <c r="F41" s="114">
        <v>3724</v>
      </c>
      <c r="G41" s="114">
        <v>3724</v>
      </c>
      <c r="H41" s="114">
        <v>3636</v>
      </c>
      <c r="I41" s="140">
        <v>4245</v>
      </c>
      <c r="J41" s="115">
        <v>-900</v>
      </c>
      <c r="K41" s="116">
        <v>-21.201413427561839</v>
      </c>
    </row>
    <row r="42" spans="1:11" ht="14.1" customHeight="1" x14ac:dyDescent="0.2">
      <c r="A42" s="306">
        <v>52</v>
      </c>
      <c r="B42" s="307" t="s">
        <v>262</v>
      </c>
      <c r="C42" s="308"/>
      <c r="D42" s="113">
        <v>2.8222786474983104</v>
      </c>
      <c r="E42" s="115">
        <v>3090</v>
      </c>
      <c r="F42" s="114">
        <v>2636</v>
      </c>
      <c r="G42" s="114">
        <v>2677</v>
      </c>
      <c r="H42" s="114">
        <v>2621</v>
      </c>
      <c r="I42" s="140">
        <v>2871</v>
      </c>
      <c r="J42" s="115">
        <v>219</v>
      </c>
      <c r="K42" s="116">
        <v>7.6280041797283173</v>
      </c>
    </row>
    <row r="43" spans="1:11" ht="14.1" customHeight="1" x14ac:dyDescent="0.2">
      <c r="A43" s="306" t="s">
        <v>263</v>
      </c>
      <c r="B43" s="307" t="s">
        <v>264</v>
      </c>
      <c r="C43" s="308"/>
      <c r="D43" s="113">
        <v>2.5857187220283873</v>
      </c>
      <c r="E43" s="115">
        <v>2831</v>
      </c>
      <c r="F43" s="114">
        <v>2388</v>
      </c>
      <c r="G43" s="114">
        <v>2426</v>
      </c>
      <c r="H43" s="114">
        <v>2384</v>
      </c>
      <c r="I43" s="140">
        <v>2577</v>
      </c>
      <c r="J43" s="115">
        <v>254</v>
      </c>
      <c r="K43" s="116">
        <v>9.856422196352348</v>
      </c>
    </row>
    <row r="44" spans="1:11" ht="14.1" customHeight="1" x14ac:dyDescent="0.2">
      <c r="A44" s="306">
        <v>53</v>
      </c>
      <c r="B44" s="307" t="s">
        <v>265</v>
      </c>
      <c r="C44" s="308"/>
      <c r="D44" s="113">
        <v>1.1636190928520542</v>
      </c>
      <c r="E44" s="115">
        <v>1274</v>
      </c>
      <c r="F44" s="114">
        <v>1270</v>
      </c>
      <c r="G44" s="114">
        <v>1180</v>
      </c>
      <c r="H44" s="114">
        <v>1009</v>
      </c>
      <c r="I44" s="140">
        <v>1428</v>
      </c>
      <c r="J44" s="115">
        <v>-154</v>
      </c>
      <c r="K44" s="116">
        <v>-10.784313725490197</v>
      </c>
    </row>
    <row r="45" spans="1:11" ht="14.1" customHeight="1" x14ac:dyDescent="0.2">
      <c r="A45" s="306" t="s">
        <v>266</v>
      </c>
      <c r="B45" s="307" t="s">
        <v>267</v>
      </c>
      <c r="C45" s="308"/>
      <c r="D45" s="113">
        <v>1.1380450468553056</v>
      </c>
      <c r="E45" s="115">
        <v>1246</v>
      </c>
      <c r="F45" s="114">
        <v>1220</v>
      </c>
      <c r="G45" s="114">
        <v>1147</v>
      </c>
      <c r="H45" s="114">
        <v>985</v>
      </c>
      <c r="I45" s="140">
        <v>1395</v>
      </c>
      <c r="J45" s="115">
        <v>-149</v>
      </c>
      <c r="K45" s="116">
        <v>-10.681003584229391</v>
      </c>
    </row>
    <row r="46" spans="1:11" ht="14.1" customHeight="1" x14ac:dyDescent="0.2">
      <c r="A46" s="306">
        <v>54</v>
      </c>
      <c r="B46" s="307" t="s">
        <v>268</v>
      </c>
      <c r="C46" s="308"/>
      <c r="D46" s="113">
        <v>4.6855305701185541</v>
      </c>
      <c r="E46" s="115">
        <v>5130</v>
      </c>
      <c r="F46" s="114">
        <v>4634</v>
      </c>
      <c r="G46" s="114">
        <v>5019</v>
      </c>
      <c r="H46" s="114">
        <v>4338</v>
      </c>
      <c r="I46" s="140">
        <v>4817</v>
      </c>
      <c r="J46" s="115">
        <v>313</v>
      </c>
      <c r="K46" s="116">
        <v>6.4978202200539759</v>
      </c>
    </row>
    <row r="47" spans="1:11" ht="14.1" customHeight="1" x14ac:dyDescent="0.2">
      <c r="A47" s="306">
        <v>61</v>
      </c>
      <c r="B47" s="307" t="s">
        <v>269</v>
      </c>
      <c r="C47" s="308"/>
      <c r="D47" s="113">
        <v>3.4954240724841532</v>
      </c>
      <c r="E47" s="115">
        <v>3827</v>
      </c>
      <c r="F47" s="114">
        <v>2889</v>
      </c>
      <c r="G47" s="114">
        <v>3561</v>
      </c>
      <c r="H47" s="114">
        <v>2973</v>
      </c>
      <c r="I47" s="140">
        <v>3622</v>
      </c>
      <c r="J47" s="115">
        <v>205</v>
      </c>
      <c r="K47" s="116">
        <v>5.6598564329099945</v>
      </c>
    </row>
    <row r="48" spans="1:11" ht="14.1" customHeight="1" x14ac:dyDescent="0.2">
      <c r="A48" s="306">
        <v>62</v>
      </c>
      <c r="B48" s="307" t="s">
        <v>270</v>
      </c>
      <c r="C48" s="308"/>
      <c r="D48" s="113">
        <v>6.3140492848400704</v>
      </c>
      <c r="E48" s="115">
        <v>6913</v>
      </c>
      <c r="F48" s="114">
        <v>6713</v>
      </c>
      <c r="G48" s="114">
        <v>7624</v>
      </c>
      <c r="H48" s="114">
        <v>5779</v>
      </c>
      <c r="I48" s="140">
        <v>6973</v>
      </c>
      <c r="J48" s="115">
        <v>-60</v>
      </c>
      <c r="K48" s="116">
        <v>-0.86046178115588701</v>
      </c>
    </row>
    <row r="49" spans="1:11" ht="14.1" customHeight="1" x14ac:dyDescent="0.2">
      <c r="A49" s="306">
        <v>63</v>
      </c>
      <c r="B49" s="307" t="s">
        <v>271</v>
      </c>
      <c r="C49" s="308"/>
      <c r="D49" s="113">
        <v>7.5890981495351006</v>
      </c>
      <c r="E49" s="115">
        <v>8309</v>
      </c>
      <c r="F49" s="114">
        <v>7949</v>
      </c>
      <c r="G49" s="114">
        <v>8146</v>
      </c>
      <c r="H49" s="114">
        <v>6814</v>
      </c>
      <c r="I49" s="140">
        <v>7198</v>
      </c>
      <c r="J49" s="115">
        <v>1111</v>
      </c>
      <c r="K49" s="116">
        <v>15.434843011947763</v>
      </c>
    </row>
    <row r="50" spans="1:11" ht="14.1" customHeight="1" x14ac:dyDescent="0.2">
      <c r="A50" s="306" t="s">
        <v>272</v>
      </c>
      <c r="B50" s="307" t="s">
        <v>273</v>
      </c>
      <c r="C50" s="308"/>
      <c r="D50" s="113">
        <v>1.7052408527117622</v>
      </c>
      <c r="E50" s="115">
        <v>1867</v>
      </c>
      <c r="F50" s="114">
        <v>1509</v>
      </c>
      <c r="G50" s="114">
        <v>2007</v>
      </c>
      <c r="H50" s="114">
        <v>1513</v>
      </c>
      <c r="I50" s="140">
        <v>1706</v>
      </c>
      <c r="J50" s="115">
        <v>161</v>
      </c>
      <c r="K50" s="116">
        <v>9.4372801875732701</v>
      </c>
    </row>
    <row r="51" spans="1:11" ht="14.1" customHeight="1" x14ac:dyDescent="0.2">
      <c r="A51" s="306" t="s">
        <v>274</v>
      </c>
      <c r="B51" s="307" t="s">
        <v>275</v>
      </c>
      <c r="C51" s="308"/>
      <c r="D51" s="113">
        <v>5.0453939316442282</v>
      </c>
      <c r="E51" s="115">
        <v>5524</v>
      </c>
      <c r="F51" s="114">
        <v>5392</v>
      </c>
      <c r="G51" s="114">
        <v>5177</v>
      </c>
      <c r="H51" s="114">
        <v>4312</v>
      </c>
      <c r="I51" s="140">
        <v>4452</v>
      </c>
      <c r="J51" s="115">
        <v>1072</v>
      </c>
      <c r="K51" s="116">
        <v>24.079065588499549</v>
      </c>
    </row>
    <row r="52" spans="1:11" ht="14.1" customHeight="1" x14ac:dyDescent="0.2">
      <c r="A52" s="306">
        <v>71</v>
      </c>
      <c r="B52" s="307" t="s">
        <v>276</v>
      </c>
      <c r="C52" s="308"/>
      <c r="D52" s="113">
        <v>16.146356611804247</v>
      </c>
      <c r="E52" s="115">
        <v>17678</v>
      </c>
      <c r="F52" s="114">
        <v>14924</v>
      </c>
      <c r="G52" s="114">
        <v>17446</v>
      </c>
      <c r="H52" s="114">
        <v>14218</v>
      </c>
      <c r="I52" s="140">
        <v>18256</v>
      </c>
      <c r="J52" s="115">
        <v>-578</v>
      </c>
      <c r="K52" s="116">
        <v>-3.1660823838737948</v>
      </c>
    </row>
    <row r="53" spans="1:11" ht="14.1" customHeight="1" x14ac:dyDescent="0.2">
      <c r="A53" s="306" t="s">
        <v>277</v>
      </c>
      <c r="B53" s="307" t="s">
        <v>278</v>
      </c>
      <c r="C53" s="308"/>
      <c r="D53" s="113">
        <v>6.1816122609283379</v>
      </c>
      <c r="E53" s="115">
        <v>6768</v>
      </c>
      <c r="F53" s="114">
        <v>6108</v>
      </c>
      <c r="G53" s="114">
        <v>6829</v>
      </c>
      <c r="H53" s="114">
        <v>5572</v>
      </c>
      <c r="I53" s="140">
        <v>7139</v>
      </c>
      <c r="J53" s="115">
        <v>-371</v>
      </c>
      <c r="K53" s="116">
        <v>-5.1968062753887097</v>
      </c>
    </row>
    <row r="54" spans="1:11" ht="14.1" customHeight="1" x14ac:dyDescent="0.2">
      <c r="A54" s="306" t="s">
        <v>279</v>
      </c>
      <c r="B54" s="307" t="s">
        <v>280</v>
      </c>
      <c r="C54" s="308"/>
      <c r="D54" s="113">
        <v>7.9918893739838888</v>
      </c>
      <c r="E54" s="115">
        <v>8750</v>
      </c>
      <c r="F54" s="114">
        <v>7326</v>
      </c>
      <c r="G54" s="114">
        <v>8805</v>
      </c>
      <c r="H54" s="114">
        <v>7050</v>
      </c>
      <c r="I54" s="140">
        <v>8957</v>
      </c>
      <c r="J54" s="115">
        <v>-207</v>
      </c>
      <c r="K54" s="116">
        <v>-2.3110416434073908</v>
      </c>
    </row>
    <row r="55" spans="1:11" ht="14.1" customHeight="1" x14ac:dyDescent="0.2">
      <c r="A55" s="306">
        <v>72</v>
      </c>
      <c r="B55" s="307" t="s">
        <v>281</v>
      </c>
      <c r="C55" s="308"/>
      <c r="D55" s="113">
        <v>4.462671026432603</v>
      </c>
      <c r="E55" s="115">
        <v>4886</v>
      </c>
      <c r="F55" s="114">
        <v>4163</v>
      </c>
      <c r="G55" s="114">
        <v>4624</v>
      </c>
      <c r="H55" s="114">
        <v>3898</v>
      </c>
      <c r="I55" s="140">
        <v>5433</v>
      </c>
      <c r="J55" s="115">
        <v>-547</v>
      </c>
      <c r="K55" s="116">
        <v>-10.068102337566723</v>
      </c>
    </row>
    <row r="56" spans="1:11" ht="14.1" customHeight="1" x14ac:dyDescent="0.2">
      <c r="A56" s="306" t="s">
        <v>282</v>
      </c>
      <c r="B56" s="307" t="s">
        <v>283</v>
      </c>
      <c r="C56" s="308"/>
      <c r="D56" s="113">
        <v>2.3418519262736788</v>
      </c>
      <c r="E56" s="115">
        <v>2564</v>
      </c>
      <c r="F56" s="114">
        <v>2196</v>
      </c>
      <c r="G56" s="114">
        <v>2396</v>
      </c>
      <c r="H56" s="114">
        <v>1937</v>
      </c>
      <c r="I56" s="140">
        <v>2895</v>
      </c>
      <c r="J56" s="115">
        <v>-331</v>
      </c>
      <c r="K56" s="116">
        <v>-11.433506044905009</v>
      </c>
    </row>
    <row r="57" spans="1:11" ht="14.1" customHeight="1" x14ac:dyDescent="0.2">
      <c r="A57" s="306" t="s">
        <v>284</v>
      </c>
      <c r="B57" s="307" t="s">
        <v>285</v>
      </c>
      <c r="C57" s="308"/>
      <c r="D57" s="113">
        <v>1.5645835997296458</v>
      </c>
      <c r="E57" s="115">
        <v>1713</v>
      </c>
      <c r="F57" s="114">
        <v>1473</v>
      </c>
      <c r="G57" s="114">
        <v>1641</v>
      </c>
      <c r="H57" s="114">
        <v>1465</v>
      </c>
      <c r="I57" s="140">
        <v>1799</v>
      </c>
      <c r="J57" s="115">
        <v>-86</v>
      </c>
      <c r="K57" s="116">
        <v>-4.7804335742078932</v>
      </c>
    </row>
    <row r="58" spans="1:11" ht="14.1" customHeight="1" x14ac:dyDescent="0.2">
      <c r="A58" s="306">
        <v>73</v>
      </c>
      <c r="B58" s="307" t="s">
        <v>286</v>
      </c>
      <c r="C58" s="308"/>
      <c r="D58" s="113">
        <v>2.1089454359461484</v>
      </c>
      <c r="E58" s="115">
        <v>2309</v>
      </c>
      <c r="F58" s="114">
        <v>2247</v>
      </c>
      <c r="G58" s="114">
        <v>2449</v>
      </c>
      <c r="H58" s="114">
        <v>2255</v>
      </c>
      <c r="I58" s="140">
        <v>2379</v>
      </c>
      <c r="J58" s="115">
        <v>-70</v>
      </c>
      <c r="K58" s="116">
        <v>-2.942412778478352</v>
      </c>
    </row>
    <row r="59" spans="1:11" ht="14.1" customHeight="1" x14ac:dyDescent="0.2">
      <c r="A59" s="306" t="s">
        <v>287</v>
      </c>
      <c r="B59" s="307" t="s">
        <v>288</v>
      </c>
      <c r="C59" s="308"/>
      <c r="D59" s="113">
        <v>0.92066565588294391</v>
      </c>
      <c r="E59" s="115">
        <v>1008</v>
      </c>
      <c r="F59" s="114">
        <v>1198</v>
      </c>
      <c r="G59" s="114">
        <v>1196</v>
      </c>
      <c r="H59" s="114">
        <v>1187</v>
      </c>
      <c r="I59" s="140">
        <v>1005</v>
      </c>
      <c r="J59" s="115">
        <v>3</v>
      </c>
      <c r="K59" s="116">
        <v>0.29850746268656714</v>
      </c>
    </row>
    <row r="60" spans="1:11" ht="14.1" customHeight="1" x14ac:dyDescent="0.2">
      <c r="A60" s="306">
        <v>81</v>
      </c>
      <c r="B60" s="307" t="s">
        <v>289</v>
      </c>
      <c r="C60" s="308"/>
      <c r="D60" s="113">
        <v>5.2783004219717586</v>
      </c>
      <c r="E60" s="115">
        <v>5779</v>
      </c>
      <c r="F60" s="114">
        <v>5143</v>
      </c>
      <c r="G60" s="114">
        <v>5590</v>
      </c>
      <c r="H60" s="114">
        <v>4965</v>
      </c>
      <c r="I60" s="140">
        <v>5563</v>
      </c>
      <c r="J60" s="115">
        <v>216</v>
      </c>
      <c r="K60" s="116">
        <v>3.8827970519503863</v>
      </c>
    </row>
    <row r="61" spans="1:11" ht="14.1" customHeight="1" x14ac:dyDescent="0.2">
      <c r="A61" s="306" t="s">
        <v>290</v>
      </c>
      <c r="B61" s="307" t="s">
        <v>291</v>
      </c>
      <c r="C61" s="308"/>
      <c r="D61" s="113">
        <v>1.6422190965054893</v>
      </c>
      <c r="E61" s="115">
        <v>1798</v>
      </c>
      <c r="F61" s="114">
        <v>1346</v>
      </c>
      <c r="G61" s="114">
        <v>1870</v>
      </c>
      <c r="H61" s="114">
        <v>1239</v>
      </c>
      <c r="I61" s="140">
        <v>1743</v>
      </c>
      <c r="J61" s="115">
        <v>55</v>
      </c>
      <c r="K61" s="116">
        <v>3.1554790590935169</v>
      </c>
    </row>
    <row r="62" spans="1:11" ht="14.1" customHeight="1" x14ac:dyDescent="0.2">
      <c r="A62" s="306" t="s">
        <v>292</v>
      </c>
      <c r="B62" s="307" t="s">
        <v>293</v>
      </c>
      <c r="C62" s="308"/>
      <c r="D62" s="113">
        <v>1.6449591728622837</v>
      </c>
      <c r="E62" s="115">
        <v>1801</v>
      </c>
      <c r="F62" s="114">
        <v>2137</v>
      </c>
      <c r="G62" s="114">
        <v>1940</v>
      </c>
      <c r="H62" s="114">
        <v>1742</v>
      </c>
      <c r="I62" s="140">
        <v>1739</v>
      </c>
      <c r="J62" s="115">
        <v>62</v>
      </c>
      <c r="K62" s="116">
        <v>3.565267395054629</v>
      </c>
    </row>
    <row r="63" spans="1:11" ht="14.1" customHeight="1" x14ac:dyDescent="0.2">
      <c r="A63" s="306"/>
      <c r="B63" s="307" t="s">
        <v>294</v>
      </c>
      <c r="C63" s="308"/>
      <c r="D63" s="113">
        <v>1.4001790183219773</v>
      </c>
      <c r="E63" s="115">
        <v>1533</v>
      </c>
      <c r="F63" s="114">
        <v>1763</v>
      </c>
      <c r="G63" s="114">
        <v>1689</v>
      </c>
      <c r="H63" s="114">
        <v>1435</v>
      </c>
      <c r="I63" s="140">
        <v>1443</v>
      </c>
      <c r="J63" s="115">
        <v>90</v>
      </c>
      <c r="K63" s="116">
        <v>6.2370062370062369</v>
      </c>
    </row>
    <row r="64" spans="1:11" ht="14.1" customHeight="1" x14ac:dyDescent="0.2">
      <c r="A64" s="306" t="s">
        <v>295</v>
      </c>
      <c r="B64" s="307" t="s">
        <v>296</v>
      </c>
      <c r="C64" s="308"/>
      <c r="D64" s="113">
        <v>0.73525382240651771</v>
      </c>
      <c r="E64" s="115">
        <v>805</v>
      </c>
      <c r="F64" s="114">
        <v>659</v>
      </c>
      <c r="G64" s="114">
        <v>674</v>
      </c>
      <c r="H64" s="114">
        <v>619</v>
      </c>
      <c r="I64" s="140">
        <v>771</v>
      </c>
      <c r="J64" s="115">
        <v>34</v>
      </c>
      <c r="K64" s="116">
        <v>4.4098573281452662</v>
      </c>
    </row>
    <row r="65" spans="1:11" ht="14.1" customHeight="1" x14ac:dyDescent="0.2">
      <c r="A65" s="306" t="s">
        <v>297</v>
      </c>
      <c r="B65" s="307" t="s">
        <v>298</v>
      </c>
      <c r="C65" s="308"/>
      <c r="D65" s="113">
        <v>0.3534698500264874</v>
      </c>
      <c r="E65" s="115">
        <v>387</v>
      </c>
      <c r="F65" s="114">
        <v>288</v>
      </c>
      <c r="G65" s="114">
        <v>312</v>
      </c>
      <c r="H65" s="114">
        <v>326</v>
      </c>
      <c r="I65" s="140">
        <v>375</v>
      </c>
      <c r="J65" s="115">
        <v>12</v>
      </c>
      <c r="K65" s="116">
        <v>3.2</v>
      </c>
    </row>
    <row r="66" spans="1:11" ht="14.1" customHeight="1" x14ac:dyDescent="0.2">
      <c r="A66" s="306">
        <v>82</v>
      </c>
      <c r="B66" s="307" t="s">
        <v>299</v>
      </c>
      <c r="C66" s="308"/>
      <c r="D66" s="113">
        <v>1.7700893264892315</v>
      </c>
      <c r="E66" s="115">
        <v>1938</v>
      </c>
      <c r="F66" s="114">
        <v>1787</v>
      </c>
      <c r="G66" s="114">
        <v>2241</v>
      </c>
      <c r="H66" s="114">
        <v>1741</v>
      </c>
      <c r="I66" s="140">
        <v>1872</v>
      </c>
      <c r="J66" s="115">
        <v>66</v>
      </c>
      <c r="K66" s="116">
        <v>3.5256410256410255</v>
      </c>
    </row>
    <row r="67" spans="1:11" ht="14.1" customHeight="1" x14ac:dyDescent="0.2">
      <c r="A67" s="306" t="s">
        <v>300</v>
      </c>
      <c r="B67" s="307" t="s">
        <v>301</v>
      </c>
      <c r="C67" s="308"/>
      <c r="D67" s="113">
        <v>0.70419962369618039</v>
      </c>
      <c r="E67" s="115">
        <v>771</v>
      </c>
      <c r="F67" s="114">
        <v>703</v>
      </c>
      <c r="G67" s="114">
        <v>1009</v>
      </c>
      <c r="H67" s="114">
        <v>670</v>
      </c>
      <c r="I67" s="140">
        <v>707</v>
      </c>
      <c r="J67" s="115">
        <v>64</v>
      </c>
      <c r="K67" s="116">
        <v>9.0523338048090523</v>
      </c>
    </row>
    <row r="68" spans="1:11" ht="14.1" customHeight="1" x14ac:dyDescent="0.2">
      <c r="A68" s="306" t="s">
        <v>302</v>
      </c>
      <c r="B68" s="307" t="s">
        <v>303</v>
      </c>
      <c r="C68" s="308"/>
      <c r="D68" s="113">
        <v>0.81106260161116495</v>
      </c>
      <c r="E68" s="115">
        <v>888</v>
      </c>
      <c r="F68" s="114">
        <v>856</v>
      </c>
      <c r="G68" s="114">
        <v>900</v>
      </c>
      <c r="H68" s="114">
        <v>846</v>
      </c>
      <c r="I68" s="140">
        <v>866</v>
      </c>
      <c r="J68" s="115">
        <v>22</v>
      </c>
      <c r="K68" s="116">
        <v>2.5404157043879909</v>
      </c>
    </row>
    <row r="69" spans="1:11" ht="14.1" customHeight="1" x14ac:dyDescent="0.2">
      <c r="A69" s="306">
        <v>83</v>
      </c>
      <c r="B69" s="307" t="s">
        <v>304</v>
      </c>
      <c r="C69" s="308"/>
      <c r="D69" s="113">
        <v>2.7574301737208411</v>
      </c>
      <c r="E69" s="115">
        <v>3019</v>
      </c>
      <c r="F69" s="114">
        <v>2475</v>
      </c>
      <c r="G69" s="114">
        <v>5273</v>
      </c>
      <c r="H69" s="114">
        <v>2346</v>
      </c>
      <c r="I69" s="140">
        <v>2876</v>
      </c>
      <c r="J69" s="115">
        <v>143</v>
      </c>
      <c r="K69" s="116">
        <v>4.9721835883171073</v>
      </c>
    </row>
    <row r="70" spans="1:11" ht="14.1" customHeight="1" x14ac:dyDescent="0.2">
      <c r="A70" s="306" t="s">
        <v>305</v>
      </c>
      <c r="B70" s="307" t="s">
        <v>306</v>
      </c>
      <c r="C70" s="308"/>
      <c r="D70" s="113">
        <v>2.3336316972032956</v>
      </c>
      <c r="E70" s="115">
        <v>2555</v>
      </c>
      <c r="F70" s="114">
        <v>2061</v>
      </c>
      <c r="G70" s="114">
        <v>4681</v>
      </c>
      <c r="H70" s="114">
        <v>1929</v>
      </c>
      <c r="I70" s="140">
        <v>2399</v>
      </c>
      <c r="J70" s="115">
        <v>156</v>
      </c>
      <c r="K70" s="116">
        <v>6.5027094622759485</v>
      </c>
    </row>
    <row r="71" spans="1:11" ht="14.1" customHeight="1" x14ac:dyDescent="0.2">
      <c r="A71" s="306"/>
      <c r="B71" s="307" t="s">
        <v>307</v>
      </c>
      <c r="C71" s="308"/>
      <c r="D71" s="113">
        <v>1.4832946678114096</v>
      </c>
      <c r="E71" s="115">
        <v>1624</v>
      </c>
      <c r="F71" s="114">
        <v>1256</v>
      </c>
      <c r="G71" s="114">
        <v>3134</v>
      </c>
      <c r="H71" s="114">
        <v>1194</v>
      </c>
      <c r="I71" s="140">
        <v>1454</v>
      </c>
      <c r="J71" s="115">
        <v>170</v>
      </c>
      <c r="K71" s="116">
        <v>11.691884456671252</v>
      </c>
    </row>
    <row r="72" spans="1:11" ht="14.1" customHeight="1" x14ac:dyDescent="0.2">
      <c r="A72" s="306">
        <v>84</v>
      </c>
      <c r="B72" s="307" t="s">
        <v>308</v>
      </c>
      <c r="C72" s="308"/>
      <c r="D72" s="113">
        <v>1.9308404727545074</v>
      </c>
      <c r="E72" s="115">
        <v>2114</v>
      </c>
      <c r="F72" s="114">
        <v>1882</v>
      </c>
      <c r="G72" s="114">
        <v>3284</v>
      </c>
      <c r="H72" s="114">
        <v>1589</v>
      </c>
      <c r="I72" s="140">
        <v>2227</v>
      </c>
      <c r="J72" s="115">
        <v>-113</v>
      </c>
      <c r="K72" s="116">
        <v>-5.0740907049842834</v>
      </c>
    </row>
    <row r="73" spans="1:11" ht="14.1" customHeight="1" x14ac:dyDescent="0.2">
      <c r="A73" s="306" t="s">
        <v>309</v>
      </c>
      <c r="B73" s="307" t="s">
        <v>310</v>
      </c>
      <c r="C73" s="308"/>
      <c r="D73" s="113">
        <v>0.21829274975795993</v>
      </c>
      <c r="E73" s="115">
        <v>239</v>
      </c>
      <c r="F73" s="114">
        <v>97</v>
      </c>
      <c r="G73" s="114">
        <v>978</v>
      </c>
      <c r="H73" s="114">
        <v>92</v>
      </c>
      <c r="I73" s="140">
        <v>230</v>
      </c>
      <c r="J73" s="115">
        <v>9</v>
      </c>
      <c r="K73" s="116">
        <v>3.9130434782608696</v>
      </c>
    </row>
    <row r="74" spans="1:11" ht="14.1" customHeight="1" x14ac:dyDescent="0.2">
      <c r="A74" s="306" t="s">
        <v>311</v>
      </c>
      <c r="B74" s="307" t="s">
        <v>312</v>
      </c>
      <c r="C74" s="308"/>
      <c r="D74" s="113">
        <v>0.11690992455656431</v>
      </c>
      <c r="E74" s="115">
        <v>128</v>
      </c>
      <c r="F74" s="114">
        <v>102</v>
      </c>
      <c r="G74" s="114">
        <v>271</v>
      </c>
      <c r="H74" s="114">
        <v>89</v>
      </c>
      <c r="I74" s="140">
        <v>127</v>
      </c>
      <c r="J74" s="115">
        <v>1</v>
      </c>
      <c r="K74" s="116">
        <v>0.78740157480314965</v>
      </c>
    </row>
    <row r="75" spans="1:11" ht="14.1" customHeight="1" x14ac:dyDescent="0.2">
      <c r="A75" s="306" t="s">
        <v>313</v>
      </c>
      <c r="B75" s="307" t="s">
        <v>314</v>
      </c>
      <c r="C75" s="308"/>
      <c r="D75" s="113">
        <v>1.1663591692088486</v>
      </c>
      <c r="E75" s="115">
        <v>1277</v>
      </c>
      <c r="F75" s="114">
        <v>1138</v>
      </c>
      <c r="G75" s="114">
        <v>1228</v>
      </c>
      <c r="H75" s="114">
        <v>1015</v>
      </c>
      <c r="I75" s="140">
        <v>1372</v>
      </c>
      <c r="J75" s="115">
        <v>-95</v>
      </c>
      <c r="K75" s="116">
        <v>-6.9241982507288631</v>
      </c>
    </row>
    <row r="76" spans="1:11" ht="14.1" customHeight="1" x14ac:dyDescent="0.2">
      <c r="A76" s="306">
        <v>91</v>
      </c>
      <c r="B76" s="307" t="s">
        <v>315</v>
      </c>
      <c r="C76" s="308"/>
      <c r="D76" s="113">
        <v>0.31145534588897211</v>
      </c>
      <c r="E76" s="115">
        <v>341</v>
      </c>
      <c r="F76" s="114">
        <v>661</v>
      </c>
      <c r="G76" s="114">
        <v>377</v>
      </c>
      <c r="H76" s="114">
        <v>322</v>
      </c>
      <c r="I76" s="140">
        <v>400</v>
      </c>
      <c r="J76" s="115">
        <v>-59</v>
      </c>
      <c r="K76" s="116">
        <v>-14.75</v>
      </c>
    </row>
    <row r="77" spans="1:11" ht="14.1" customHeight="1" x14ac:dyDescent="0.2">
      <c r="A77" s="306">
        <v>92</v>
      </c>
      <c r="B77" s="307" t="s">
        <v>316</v>
      </c>
      <c r="C77" s="308"/>
      <c r="D77" s="113">
        <v>3.7931790365891529</v>
      </c>
      <c r="E77" s="115">
        <v>4153</v>
      </c>
      <c r="F77" s="114">
        <v>3343</v>
      </c>
      <c r="G77" s="114">
        <v>3945</v>
      </c>
      <c r="H77" s="114">
        <v>3408</v>
      </c>
      <c r="I77" s="140">
        <v>4298</v>
      </c>
      <c r="J77" s="115">
        <v>-145</v>
      </c>
      <c r="K77" s="116">
        <v>-3.373662168450442</v>
      </c>
    </row>
    <row r="78" spans="1:11" ht="14.1" customHeight="1" x14ac:dyDescent="0.2">
      <c r="A78" s="306">
        <v>93</v>
      </c>
      <c r="B78" s="307" t="s">
        <v>317</v>
      </c>
      <c r="C78" s="308"/>
      <c r="D78" s="113">
        <v>0.68045229527062823</v>
      </c>
      <c r="E78" s="115">
        <v>745</v>
      </c>
      <c r="F78" s="114">
        <v>801</v>
      </c>
      <c r="G78" s="114">
        <v>785</v>
      </c>
      <c r="H78" s="114">
        <v>799</v>
      </c>
      <c r="I78" s="140">
        <v>870</v>
      </c>
      <c r="J78" s="115">
        <v>-125</v>
      </c>
      <c r="K78" s="116">
        <v>-14.367816091954023</v>
      </c>
    </row>
    <row r="79" spans="1:11" ht="14.1" customHeight="1" x14ac:dyDescent="0.2">
      <c r="A79" s="306">
        <v>94</v>
      </c>
      <c r="B79" s="307" t="s">
        <v>318</v>
      </c>
      <c r="C79" s="308"/>
      <c r="D79" s="113">
        <v>8.791078311382277</v>
      </c>
      <c r="E79" s="115">
        <v>9625</v>
      </c>
      <c r="F79" s="114">
        <v>13703</v>
      </c>
      <c r="G79" s="114">
        <v>14467</v>
      </c>
      <c r="H79" s="114">
        <v>13323</v>
      </c>
      <c r="I79" s="140">
        <v>11083</v>
      </c>
      <c r="J79" s="115">
        <v>-1458</v>
      </c>
      <c r="K79" s="116">
        <v>-13.155282865650095</v>
      </c>
    </row>
    <row r="80" spans="1:11" ht="14.1" customHeight="1" x14ac:dyDescent="0.2">
      <c r="A80" s="306" t="s">
        <v>319</v>
      </c>
      <c r="B80" s="307" t="s">
        <v>320</v>
      </c>
      <c r="C80" s="308"/>
      <c r="D80" s="113">
        <v>1.3700381783972379E-2</v>
      </c>
      <c r="E80" s="115">
        <v>15</v>
      </c>
      <c r="F80" s="114">
        <v>9</v>
      </c>
      <c r="G80" s="114">
        <v>7</v>
      </c>
      <c r="H80" s="114">
        <v>8</v>
      </c>
      <c r="I80" s="140">
        <v>9</v>
      </c>
      <c r="J80" s="115">
        <v>6</v>
      </c>
      <c r="K80" s="116">
        <v>66.666666666666671</v>
      </c>
    </row>
    <row r="81" spans="1:11" ht="14.1" customHeight="1" x14ac:dyDescent="0.2">
      <c r="A81" s="310" t="s">
        <v>321</v>
      </c>
      <c r="B81" s="311" t="s">
        <v>334</v>
      </c>
      <c r="C81" s="312"/>
      <c r="D81" s="125">
        <v>8.4942367060628757E-2</v>
      </c>
      <c r="E81" s="143">
        <v>93</v>
      </c>
      <c r="F81" s="144">
        <v>67</v>
      </c>
      <c r="G81" s="144">
        <v>248</v>
      </c>
      <c r="H81" s="144">
        <v>84</v>
      </c>
      <c r="I81" s="145">
        <v>85</v>
      </c>
      <c r="J81" s="143">
        <v>8</v>
      </c>
      <c r="K81" s="146">
        <v>9.4117647058823533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9" t="s">
        <v>372</v>
      </c>
      <c r="B84" s="659"/>
      <c r="C84" s="659"/>
      <c r="D84" s="659"/>
      <c r="E84" s="659"/>
      <c r="F84" s="659"/>
      <c r="G84" s="659"/>
      <c r="H84" s="659"/>
      <c r="I84" s="659"/>
      <c r="J84" s="659"/>
      <c r="K84" s="659"/>
    </row>
    <row r="85" spans="1:11" s="405" customFormat="1" ht="21" customHeight="1" x14ac:dyDescent="0.2">
      <c r="A85" s="620" t="s">
        <v>323</v>
      </c>
      <c r="B85" s="620"/>
      <c r="C85" s="620"/>
      <c r="D85" s="620"/>
      <c r="E85" s="620"/>
      <c r="F85" s="620"/>
      <c r="G85" s="620"/>
      <c r="H85" s="620"/>
      <c r="I85" s="620"/>
      <c r="J85" s="620"/>
      <c r="K85" s="620"/>
    </row>
    <row r="86" spans="1:11" ht="11.25" x14ac:dyDescent="0.2">
      <c r="A86" s="620" t="s">
        <v>366</v>
      </c>
      <c r="B86" s="620"/>
      <c r="C86" s="620"/>
      <c r="D86" s="620"/>
      <c r="E86" s="620"/>
      <c r="F86" s="620"/>
      <c r="G86" s="620"/>
      <c r="H86" s="620"/>
      <c r="I86" s="620"/>
      <c r="J86" s="620"/>
      <c r="K86" s="620"/>
    </row>
    <row r="87" spans="1:11" ht="18" customHeight="1" x14ac:dyDescent="0.2">
      <c r="A87" s="660"/>
      <c r="B87" s="620"/>
      <c r="C87" s="620"/>
      <c r="D87" s="620"/>
      <c r="E87" s="620"/>
      <c r="F87" s="620"/>
      <c r="G87" s="620"/>
      <c r="H87" s="620"/>
      <c r="I87" s="620"/>
      <c r="J87" s="620"/>
      <c r="K87" s="620"/>
    </row>
    <row r="88" spans="1:11" ht="15.95" customHeight="1" x14ac:dyDescent="0.2">
      <c r="B88" s="110"/>
      <c r="C88" s="110"/>
    </row>
  </sheetData>
  <mergeCells count="17">
    <mergeCell ref="A86:K86"/>
    <mergeCell ref="A87:K87"/>
    <mergeCell ref="A3:K3"/>
    <mergeCell ref="A4:K4"/>
    <mergeCell ref="A5:E5"/>
    <mergeCell ref="A7:C10"/>
    <mergeCell ref="D7:D10"/>
    <mergeCell ref="E7:I7"/>
    <mergeCell ref="J7:K8"/>
    <mergeCell ref="E8:E9"/>
    <mergeCell ref="F8:F9"/>
    <mergeCell ref="G8:G9"/>
    <mergeCell ref="A6:K6"/>
    <mergeCell ref="H8:H9"/>
    <mergeCell ref="I8:I9"/>
    <mergeCell ref="A84:K84"/>
    <mergeCell ref="A85:K85"/>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8"/>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09" t="s">
        <v>374</v>
      </c>
      <c r="B4" s="410"/>
      <c r="C4" s="410"/>
      <c r="D4" s="410"/>
      <c r="E4" s="410"/>
      <c r="F4" s="410"/>
      <c r="G4" s="410"/>
      <c r="H4" s="410"/>
      <c r="I4" s="410"/>
      <c r="J4" s="410"/>
      <c r="K4" s="410"/>
      <c r="L4" s="410"/>
      <c r="M4" s="410"/>
    </row>
    <row r="5" spans="1:13" s="94" customFormat="1" ht="12" customHeight="1" x14ac:dyDescent="0.2">
      <c r="A5" s="666" t="s">
        <v>375</v>
      </c>
      <c r="B5" s="666"/>
      <c r="C5" s="411"/>
      <c r="D5" s="411"/>
      <c r="E5" s="411"/>
      <c r="F5" s="412"/>
      <c r="G5" s="412"/>
      <c r="H5" s="412"/>
      <c r="I5" s="412"/>
      <c r="J5" s="412"/>
      <c r="K5" s="412"/>
      <c r="L5" s="412"/>
      <c r="M5" s="412"/>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7" t="s">
        <v>377</v>
      </c>
      <c r="C7" s="667"/>
      <c r="D7" s="667"/>
      <c r="E7" s="667"/>
      <c r="F7" s="667"/>
      <c r="G7" s="667"/>
      <c r="H7" s="668"/>
      <c r="I7" s="667" t="s">
        <v>378</v>
      </c>
      <c r="J7" s="667"/>
      <c r="K7" s="668"/>
      <c r="L7" s="663" t="s">
        <v>379</v>
      </c>
      <c r="M7" s="664"/>
    </row>
    <row r="8" spans="1:13" ht="23.85" customHeight="1" x14ac:dyDescent="0.2">
      <c r="A8" s="583"/>
      <c r="B8" s="413" t="s">
        <v>104</v>
      </c>
      <c r="C8" s="414" t="s">
        <v>106</v>
      </c>
      <c r="D8" s="414" t="s">
        <v>107</v>
      </c>
      <c r="E8" s="414" t="s">
        <v>380</v>
      </c>
      <c r="F8" s="414" t="s">
        <v>381</v>
      </c>
      <c r="G8" s="414" t="s">
        <v>108</v>
      </c>
      <c r="H8" s="415" t="s">
        <v>382</v>
      </c>
      <c r="I8" s="413" t="s">
        <v>104</v>
      </c>
      <c r="J8" s="413" t="s">
        <v>383</v>
      </c>
      <c r="K8" s="416" t="s">
        <v>384</v>
      </c>
      <c r="L8" s="417" t="s">
        <v>385</v>
      </c>
      <c r="M8" s="418" t="s">
        <v>386</v>
      </c>
    </row>
    <row r="9" spans="1:13" ht="12" customHeight="1" x14ac:dyDescent="0.2">
      <c r="A9" s="584"/>
      <c r="B9" s="100">
        <v>1</v>
      </c>
      <c r="C9" s="100">
        <v>2</v>
      </c>
      <c r="D9" s="100">
        <v>3</v>
      </c>
      <c r="E9" s="100">
        <v>4</v>
      </c>
      <c r="F9" s="100">
        <v>5</v>
      </c>
      <c r="G9" s="100">
        <v>6</v>
      </c>
      <c r="H9" s="100">
        <v>7</v>
      </c>
      <c r="I9" s="100">
        <v>8</v>
      </c>
      <c r="J9" s="100">
        <v>9</v>
      </c>
      <c r="K9" s="419">
        <v>10</v>
      </c>
      <c r="L9" s="420">
        <v>11</v>
      </c>
      <c r="M9" s="420">
        <v>12</v>
      </c>
    </row>
    <row r="10" spans="1:13" ht="15" customHeight="1" x14ac:dyDescent="0.2">
      <c r="A10" s="421" t="s">
        <v>387</v>
      </c>
      <c r="B10" s="115">
        <v>863296</v>
      </c>
      <c r="C10" s="114">
        <v>457812</v>
      </c>
      <c r="D10" s="114">
        <v>405484</v>
      </c>
      <c r="E10" s="114">
        <v>700508</v>
      </c>
      <c r="F10" s="114">
        <v>158977</v>
      </c>
      <c r="G10" s="114">
        <v>85444</v>
      </c>
      <c r="H10" s="114">
        <v>192876</v>
      </c>
      <c r="I10" s="115">
        <v>168007</v>
      </c>
      <c r="J10" s="114">
        <v>100004</v>
      </c>
      <c r="K10" s="114">
        <v>68003</v>
      </c>
      <c r="L10" s="422">
        <v>84904</v>
      </c>
      <c r="M10" s="423">
        <v>86326</v>
      </c>
    </row>
    <row r="11" spans="1:13" ht="11.1" customHeight="1" x14ac:dyDescent="0.2">
      <c r="A11" s="421" t="s">
        <v>388</v>
      </c>
      <c r="B11" s="115">
        <v>869466</v>
      </c>
      <c r="C11" s="114">
        <v>462681</v>
      </c>
      <c r="D11" s="114">
        <v>406785</v>
      </c>
      <c r="E11" s="114">
        <v>705649</v>
      </c>
      <c r="F11" s="114">
        <v>159870</v>
      </c>
      <c r="G11" s="114">
        <v>84201</v>
      </c>
      <c r="H11" s="114">
        <v>195675</v>
      </c>
      <c r="I11" s="115">
        <v>171639</v>
      </c>
      <c r="J11" s="114">
        <v>102039</v>
      </c>
      <c r="K11" s="114">
        <v>69600</v>
      </c>
      <c r="L11" s="422">
        <v>81486</v>
      </c>
      <c r="M11" s="423">
        <v>77296</v>
      </c>
    </row>
    <row r="12" spans="1:13" ht="11.1" customHeight="1" x14ac:dyDescent="0.2">
      <c r="A12" s="421" t="s">
        <v>389</v>
      </c>
      <c r="B12" s="115">
        <v>881904</v>
      </c>
      <c r="C12" s="114">
        <v>469583</v>
      </c>
      <c r="D12" s="114">
        <v>412321</v>
      </c>
      <c r="E12" s="114">
        <v>717159</v>
      </c>
      <c r="F12" s="114">
        <v>160751</v>
      </c>
      <c r="G12" s="114">
        <v>90582</v>
      </c>
      <c r="H12" s="114">
        <v>198295</v>
      </c>
      <c r="I12" s="115">
        <v>170904</v>
      </c>
      <c r="J12" s="114">
        <v>100033</v>
      </c>
      <c r="K12" s="114">
        <v>70871</v>
      </c>
      <c r="L12" s="422">
        <v>107506</v>
      </c>
      <c r="M12" s="423">
        <v>97990</v>
      </c>
    </row>
    <row r="13" spans="1:13" s="110" customFormat="1" ht="11.1" customHeight="1" x14ac:dyDescent="0.2">
      <c r="A13" s="421" t="s">
        <v>390</v>
      </c>
      <c r="B13" s="115">
        <v>876500</v>
      </c>
      <c r="C13" s="114">
        <v>464167</v>
      </c>
      <c r="D13" s="114">
        <v>412333</v>
      </c>
      <c r="E13" s="114">
        <v>708861</v>
      </c>
      <c r="F13" s="114">
        <v>163727</v>
      </c>
      <c r="G13" s="114">
        <v>86984</v>
      </c>
      <c r="H13" s="114">
        <v>199351</v>
      </c>
      <c r="I13" s="115">
        <v>173741</v>
      </c>
      <c r="J13" s="114">
        <v>102570</v>
      </c>
      <c r="K13" s="114">
        <v>71171</v>
      </c>
      <c r="L13" s="422">
        <v>83558</v>
      </c>
      <c r="M13" s="423">
        <v>90780</v>
      </c>
    </row>
    <row r="14" spans="1:13" ht="15" customHeight="1" x14ac:dyDescent="0.2">
      <c r="A14" s="421" t="s">
        <v>391</v>
      </c>
      <c r="B14" s="115">
        <v>883902</v>
      </c>
      <c r="C14" s="114">
        <v>468613</v>
      </c>
      <c r="D14" s="114">
        <v>415289</v>
      </c>
      <c r="E14" s="114">
        <v>699124</v>
      </c>
      <c r="F14" s="114">
        <v>182227</v>
      </c>
      <c r="G14" s="114">
        <v>85658</v>
      </c>
      <c r="H14" s="114">
        <v>202117</v>
      </c>
      <c r="I14" s="115">
        <v>172130</v>
      </c>
      <c r="J14" s="114">
        <v>101039</v>
      </c>
      <c r="K14" s="114">
        <v>71091</v>
      </c>
      <c r="L14" s="422">
        <v>91956</v>
      </c>
      <c r="M14" s="423">
        <v>87224</v>
      </c>
    </row>
    <row r="15" spans="1:13" ht="11.1" customHeight="1" x14ac:dyDescent="0.2">
      <c r="A15" s="421" t="s">
        <v>388</v>
      </c>
      <c r="B15" s="115">
        <v>892374</v>
      </c>
      <c r="C15" s="114">
        <v>474927</v>
      </c>
      <c r="D15" s="114">
        <v>417447</v>
      </c>
      <c r="E15" s="114">
        <v>703273</v>
      </c>
      <c r="F15" s="114">
        <v>186647</v>
      </c>
      <c r="G15" s="114">
        <v>84843</v>
      </c>
      <c r="H15" s="114">
        <v>205256</v>
      </c>
      <c r="I15" s="115">
        <v>174800</v>
      </c>
      <c r="J15" s="114">
        <v>102697</v>
      </c>
      <c r="K15" s="114">
        <v>72103</v>
      </c>
      <c r="L15" s="422">
        <v>86472</v>
      </c>
      <c r="M15" s="423">
        <v>78738</v>
      </c>
    </row>
    <row r="16" spans="1:13" ht="11.1" customHeight="1" x14ac:dyDescent="0.2">
      <c r="A16" s="421" t="s">
        <v>389</v>
      </c>
      <c r="B16" s="115">
        <v>908384</v>
      </c>
      <c r="C16" s="114">
        <v>484009</v>
      </c>
      <c r="D16" s="114">
        <v>424375</v>
      </c>
      <c r="E16" s="114">
        <v>718150</v>
      </c>
      <c r="F16" s="114">
        <v>188407</v>
      </c>
      <c r="G16" s="114">
        <v>92447</v>
      </c>
      <c r="H16" s="114">
        <v>208168</v>
      </c>
      <c r="I16" s="115">
        <v>174112</v>
      </c>
      <c r="J16" s="114">
        <v>100635</v>
      </c>
      <c r="K16" s="114">
        <v>73477</v>
      </c>
      <c r="L16" s="422">
        <v>109452</v>
      </c>
      <c r="M16" s="423">
        <v>96532</v>
      </c>
    </row>
    <row r="17" spans="1:13" s="110" customFormat="1" ht="11.1" customHeight="1" x14ac:dyDescent="0.2">
      <c r="A17" s="421" t="s">
        <v>390</v>
      </c>
      <c r="B17" s="115">
        <v>909725</v>
      </c>
      <c r="C17" s="114">
        <v>482742</v>
      </c>
      <c r="D17" s="114">
        <v>426983</v>
      </c>
      <c r="E17" s="114">
        <v>718726</v>
      </c>
      <c r="F17" s="114">
        <v>190352</v>
      </c>
      <c r="G17" s="114">
        <v>90647</v>
      </c>
      <c r="H17" s="114">
        <v>209969</v>
      </c>
      <c r="I17" s="115">
        <v>177555</v>
      </c>
      <c r="J17" s="114">
        <v>103381</v>
      </c>
      <c r="K17" s="114">
        <v>74174</v>
      </c>
      <c r="L17" s="422">
        <v>83149</v>
      </c>
      <c r="M17" s="423">
        <v>86083</v>
      </c>
    </row>
    <row r="18" spans="1:13" ht="15" customHeight="1" x14ac:dyDescent="0.2">
      <c r="A18" s="421" t="s">
        <v>392</v>
      </c>
      <c r="B18" s="115">
        <v>917128</v>
      </c>
      <c r="C18" s="114">
        <v>487383</v>
      </c>
      <c r="D18" s="114">
        <v>429745</v>
      </c>
      <c r="E18" s="114">
        <v>720044</v>
      </c>
      <c r="F18" s="114">
        <v>196460</v>
      </c>
      <c r="G18" s="114">
        <v>90083</v>
      </c>
      <c r="H18" s="114">
        <v>212594</v>
      </c>
      <c r="I18" s="115">
        <v>173475</v>
      </c>
      <c r="J18" s="114">
        <v>100479</v>
      </c>
      <c r="K18" s="114">
        <v>72996</v>
      </c>
      <c r="L18" s="422">
        <v>94409</v>
      </c>
      <c r="M18" s="423">
        <v>88634</v>
      </c>
    </row>
    <row r="19" spans="1:13" ht="11.1" customHeight="1" x14ac:dyDescent="0.2">
      <c r="A19" s="421" t="s">
        <v>388</v>
      </c>
      <c r="B19" s="115">
        <v>925595</v>
      </c>
      <c r="C19" s="114">
        <v>493653</v>
      </c>
      <c r="D19" s="114">
        <v>431942</v>
      </c>
      <c r="E19" s="114">
        <v>725435</v>
      </c>
      <c r="F19" s="114">
        <v>199709</v>
      </c>
      <c r="G19" s="114">
        <v>88902</v>
      </c>
      <c r="H19" s="114">
        <v>215992</v>
      </c>
      <c r="I19" s="115">
        <v>177573</v>
      </c>
      <c r="J19" s="114">
        <v>102710</v>
      </c>
      <c r="K19" s="114">
        <v>74863</v>
      </c>
      <c r="L19" s="422">
        <v>87432</v>
      </c>
      <c r="M19" s="423">
        <v>80408</v>
      </c>
    </row>
    <row r="20" spans="1:13" ht="11.1" customHeight="1" x14ac:dyDescent="0.2">
      <c r="A20" s="421" t="s">
        <v>389</v>
      </c>
      <c r="B20" s="115">
        <v>939459</v>
      </c>
      <c r="C20" s="114">
        <v>501070</v>
      </c>
      <c r="D20" s="114">
        <v>438389</v>
      </c>
      <c r="E20" s="114">
        <v>737431</v>
      </c>
      <c r="F20" s="114">
        <v>201476</v>
      </c>
      <c r="G20" s="114">
        <v>95339</v>
      </c>
      <c r="H20" s="114">
        <v>219130</v>
      </c>
      <c r="I20" s="115">
        <v>177345</v>
      </c>
      <c r="J20" s="114">
        <v>100799</v>
      </c>
      <c r="K20" s="114">
        <v>76546</v>
      </c>
      <c r="L20" s="422">
        <v>106802</v>
      </c>
      <c r="M20" s="423">
        <v>95776</v>
      </c>
    </row>
    <row r="21" spans="1:13" s="110" customFormat="1" ht="11.1" customHeight="1" x14ac:dyDescent="0.2">
      <c r="A21" s="421" t="s">
        <v>390</v>
      </c>
      <c r="B21" s="115">
        <v>940484</v>
      </c>
      <c r="C21" s="114">
        <v>499172</v>
      </c>
      <c r="D21" s="114">
        <v>441312</v>
      </c>
      <c r="E21" s="114">
        <v>736604</v>
      </c>
      <c r="F21" s="114">
        <v>203669</v>
      </c>
      <c r="G21" s="114">
        <v>93520</v>
      </c>
      <c r="H21" s="114">
        <v>221262</v>
      </c>
      <c r="I21" s="115">
        <v>181403</v>
      </c>
      <c r="J21" s="114">
        <v>104093</v>
      </c>
      <c r="K21" s="114">
        <v>77310</v>
      </c>
      <c r="L21" s="422">
        <v>81994</v>
      </c>
      <c r="M21" s="423">
        <v>84634</v>
      </c>
    </row>
    <row r="22" spans="1:13" ht="15" customHeight="1" x14ac:dyDescent="0.2">
      <c r="A22" s="421" t="s">
        <v>393</v>
      </c>
      <c r="B22" s="115">
        <v>943884</v>
      </c>
      <c r="C22" s="114">
        <v>501675</v>
      </c>
      <c r="D22" s="114">
        <v>442209</v>
      </c>
      <c r="E22" s="114">
        <v>738830</v>
      </c>
      <c r="F22" s="114">
        <v>204368</v>
      </c>
      <c r="G22" s="114">
        <v>90696</v>
      </c>
      <c r="H22" s="114">
        <v>224102</v>
      </c>
      <c r="I22" s="115">
        <v>179036</v>
      </c>
      <c r="J22" s="114">
        <v>102618</v>
      </c>
      <c r="K22" s="114">
        <v>76418</v>
      </c>
      <c r="L22" s="422">
        <v>92554</v>
      </c>
      <c r="M22" s="423">
        <v>90485</v>
      </c>
    </row>
    <row r="23" spans="1:13" ht="11.1" customHeight="1" x14ac:dyDescent="0.2">
      <c r="A23" s="421" t="s">
        <v>388</v>
      </c>
      <c r="B23" s="115">
        <v>951366</v>
      </c>
      <c r="C23" s="114">
        <v>507343</v>
      </c>
      <c r="D23" s="114">
        <v>444023</v>
      </c>
      <c r="E23" s="114">
        <v>744011</v>
      </c>
      <c r="F23" s="114">
        <v>206643</v>
      </c>
      <c r="G23" s="114">
        <v>88877</v>
      </c>
      <c r="H23" s="114">
        <v>228431</v>
      </c>
      <c r="I23" s="115">
        <v>182560</v>
      </c>
      <c r="J23" s="114">
        <v>104589</v>
      </c>
      <c r="K23" s="114">
        <v>77971</v>
      </c>
      <c r="L23" s="422">
        <v>90170</v>
      </c>
      <c r="M23" s="423">
        <v>82988</v>
      </c>
    </row>
    <row r="24" spans="1:13" ht="11.1" customHeight="1" x14ac:dyDescent="0.2">
      <c r="A24" s="421" t="s">
        <v>389</v>
      </c>
      <c r="B24" s="115">
        <v>968123</v>
      </c>
      <c r="C24" s="114">
        <v>516341</v>
      </c>
      <c r="D24" s="114">
        <v>451782</v>
      </c>
      <c r="E24" s="114">
        <v>755052</v>
      </c>
      <c r="F24" s="114">
        <v>210324</v>
      </c>
      <c r="G24" s="114">
        <v>95470</v>
      </c>
      <c r="H24" s="114">
        <v>232315</v>
      </c>
      <c r="I24" s="115">
        <v>182712</v>
      </c>
      <c r="J24" s="114">
        <v>102649</v>
      </c>
      <c r="K24" s="114">
        <v>80063</v>
      </c>
      <c r="L24" s="422">
        <v>109898</v>
      </c>
      <c r="M24" s="423">
        <v>96573</v>
      </c>
    </row>
    <row r="25" spans="1:13" s="110" customFormat="1" ht="11.1" customHeight="1" x14ac:dyDescent="0.2">
      <c r="A25" s="421" t="s">
        <v>390</v>
      </c>
      <c r="B25" s="115">
        <v>964601</v>
      </c>
      <c r="C25" s="114">
        <v>512304</v>
      </c>
      <c r="D25" s="114">
        <v>452297</v>
      </c>
      <c r="E25" s="114">
        <v>748935</v>
      </c>
      <c r="F25" s="114">
        <v>212756</v>
      </c>
      <c r="G25" s="114">
        <v>92878</v>
      </c>
      <c r="H25" s="114">
        <v>233950</v>
      </c>
      <c r="I25" s="115">
        <v>185287</v>
      </c>
      <c r="J25" s="114">
        <v>105733</v>
      </c>
      <c r="K25" s="114">
        <v>79554</v>
      </c>
      <c r="L25" s="422">
        <v>83130</v>
      </c>
      <c r="M25" s="423">
        <v>87013</v>
      </c>
    </row>
    <row r="26" spans="1:13" ht="15" customHeight="1" x14ac:dyDescent="0.2">
      <c r="A26" s="421" t="s">
        <v>394</v>
      </c>
      <c r="B26" s="115">
        <v>970591</v>
      </c>
      <c r="C26" s="114">
        <v>516065</v>
      </c>
      <c r="D26" s="114">
        <v>454526</v>
      </c>
      <c r="E26" s="114">
        <v>753010</v>
      </c>
      <c r="F26" s="114">
        <v>214688</v>
      </c>
      <c r="G26" s="114">
        <v>90555</v>
      </c>
      <c r="H26" s="114">
        <v>237774</v>
      </c>
      <c r="I26" s="115">
        <v>182874</v>
      </c>
      <c r="J26" s="114">
        <v>103710</v>
      </c>
      <c r="K26" s="114">
        <v>79164</v>
      </c>
      <c r="L26" s="422">
        <v>93001</v>
      </c>
      <c r="M26" s="423">
        <v>88381</v>
      </c>
    </row>
    <row r="27" spans="1:13" ht="11.1" customHeight="1" x14ac:dyDescent="0.2">
      <c r="A27" s="421" t="s">
        <v>388</v>
      </c>
      <c r="B27" s="115">
        <v>979141</v>
      </c>
      <c r="C27" s="114">
        <v>521912</v>
      </c>
      <c r="D27" s="114">
        <v>457229</v>
      </c>
      <c r="E27" s="114">
        <v>758320</v>
      </c>
      <c r="F27" s="114">
        <v>217980</v>
      </c>
      <c r="G27" s="114">
        <v>89339</v>
      </c>
      <c r="H27" s="114">
        <v>242235</v>
      </c>
      <c r="I27" s="115">
        <v>186873</v>
      </c>
      <c r="J27" s="114">
        <v>106300</v>
      </c>
      <c r="K27" s="114">
        <v>80573</v>
      </c>
      <c r="L27" s="422">
        <v>87652</v>
      </c>
      <c r="M27" s="423">
        <v>79555</v>
      </c>
    </row>
    <row r="28" spans="1:13" ht="11.1" customHeight="1" x14ac:dyDescent="0.2">
      <c r="A28" s="421" t="s">
        <v>389</v>
      </c>
      <c r="B28" s="115">
        <v>994037</v>
      </c>
      <c r="C28" s="114">
        <v>529729</v>
      </c>
      <c r="D28" s="114">
        <v>464308</v>
      </c>
      <c r="E28" s="114">
        <v>771076</v>
      </c>
      <c r="F28" s="114">
        <v>222503</v>
      </c>
      <c r="G28" s="114">
        <v>95495</v>
      </c>
      <c r="H28" s="114">
        <v>245527</v>
      </c>
      <c r="I28" s="115">
        <v>186430</v>
      </c>
      <c r="J28" s="114">
        <v>104055</v>
      </c>
      <c r="K28" s="114">
        <v>82375</v>
      </c>
      <c r="L28" s="422">
        <v>112128</v>
      </c>
      <c r="M28" s="423">
        <v>100522</v>
      </c>
    </row>
    <row r="29" spans="1:13" s="110" customFormat="1" ht="11.1" customHeight="1" x14ac:dyDescent="0.2">
      <c r="A29" s="421" t="s">
        <v>390</v>
      </c>
      <c r="B29" s="115">
        <v>990982</v>
      </c>
      <c r="C29" s="114">
        <v>525980</v>
      </c>
      <c r="D29" s="114">
        <v>465002</v>
      </c>
      <c r="E29" s="114">
        <v>765317</v>
      </c>
      <c r="F29" s="114">
        <v>225574</v>
      </c>
      <c r="G29" s="114">
        <v>93246</v>
      </c>
      <c r="H29" s="114">
        <v>247088</v>
      </c>
      <c r="I29" s="115">
        <v>189054</v>
      </c>
      <c r="J29" s="114">
        <v>106168</v>
      </c>
      <c r="K29" s="114">
        <v>82886</v>
      </c>
      <c r="L29" s="422">
        <v>85857</v>
      </c>
      <c r="M29" s="423">
        <v>88978</v>
      </c>
    </row>
    <row r="30" spans="1:13" ht="15" customHeight="1" x14ac:dyDescent="0.2">
      <c r="A30" s="421" t="s">
        <v>395</v>
      </c>
      <c r="B30" s="115">
        <v>998785</v>
      </c>
      <c r="C30" s="114">
        <v>530854</v>
      </c>
      <c r="D30" s="114">
        <v>467931</v>
      </c>
      <c r="E30" s="114">
        <v>769862</v>
      </c>
      <c r="F30" s="114">
        <v>228859</v>
      </c>
      <c r="G30" s="114">
        <v>91202</v>
      </c>
      <c r="H30" s="114">
        <v>250980</v>
      </c>
      <c r="I30" s="115">
        <v>184203</v>
      </c>
      <c r="J30" s="114">
        <v>101678</v>
      </c>
      <c r="K30" s="114">
        <v>82525</v>
      </c>
      <c r="L30" s="422">
        <v>102037</v>
      </c>
      <c r="M30" s="423">
        <v>95276</v>
      </c>
    </row>
    <row r="31" spans="1:13" ht="11.1" customHeight="1" x14ac:dyDescent="0.2">
      <c r="A31" s="421" t="s">
        <v>388</v>
      </c>
      <c r="B31" s="115">
        <v>1007958</v>
      </c>
      <c r="C31" s="114">
        <v>537426</v>
      </c>
      <c r="D31" s="114">
        <v>470532</v>
      </c>
      <c r="E31" s="114">
        <v>775343</v>
      </c>
      <c r="F31" s="114">
        <v>232566</v>
      </c>
      <c r="G31" s="114">
        <v>89761</v>
      </c>
      <c r="H31" s="114">
        <v>255503</v>
      </c>
      <c r="I31" s="115">
        <v>187632</v>
      </c>
      <c r="J31" s="114">
        <v>103539</v>
      </c>
      <c r="K31" s="114">
        <v>84093</v>
      </c>
      <c r="L31" s="422">
        <v>96753</v>
      </c>
      <c r="M31" s="423">
        <v>89317</v>
      </c>
    </row>
    <row r="32" spans="1:13" ht="11.1" customHeight="1" x14ac:dyDescent="0.2">
      <c r="A32" s="421" t="s">
        <v>389</v>
      </c>
      <c r="B32" s="115">
        <v>1024594</v>
      </c>
      <c r="C32" s="114">
        <v>546760</v>
      </c>
      <c r="D32" s="114">
        <v>477834</v>
      </c>
      <c r="E32" s="114">
        <v>788095</v>
      </c>
      <c r="F32" s="114">
        <v>236470</v>
      </c>
      <c r="G32" s="114">
        <v>96144</v>
      </c>
      <c r="H32" s="114">
        <v>259700</v>
      </c>
      <c r="I32" s="115">
        <v>186790</v>
      </c>
      <c r="J32" s="114">
        <v>100854</v>
      </c>
      <c r="K32" s="114">
        <v>85936</v>
      </c>
      <c r="L32" s="422">
        <v>121664</v>
      </c>
      <c r="M32" s="423">
        <v>107829</v>
      </c>
    </row>
    <row r="33" spans="1:13" s="110" customFormat="1" ht="11.1" customHeight="1" x14ac:dyDescent="0.2">
      <c r="A33" s="421" t="s">
        <v>390</v>
      </c>
      <c r="B33" s="115">
        <v>1022756</v>
      </c>
      <c r="C33" s="114">
        <v>543655</v>
      </c>
      <c r="D33" s="114">
        <v>479101</v>
      </c>
      <c r="E33" s="114">
        <v>783370</v>
      </c>
      <c r="F33" s="114">
        <v>239368</v>
      </c>
      <c r="G33" s="114">
        <v>94696</v>
      </c>
      <c r="H33" s="114">
        <v>261059</v>
      </c>
      <c r="I33" s="115">
        <v>188246</v>
      </c>
      <c r="J33" s="114">
        <v>102076</v>
      </c>
      <c r="K33" s="114">
        <v>86170</v>
      </c>
      <c r="L33" s="422">
        <v>94828</v>
      </c>
      <c r="M33" s="423">
        <v>96545</v>
      </c>
    </row>
    <row r="34" spans="1:13" ht="15" customHeight="1" x14ac:dyDescent="0.2">
      <c r="A34" s="421" t="s">
        <v>396</v>
      </c>
      <c r="B34" s="115">
        <v>1029282</v>
      </c>
      <c r="C34" s="114">
        <v>547895</v>
      </c>
      <c r="D34" s="114">
        <v>481387</v>
      </c>
      <c r="E34" s="114">
        <v>787782</v>
      </c>
      <c r="F34" s="114">
        <v>241488</v>
      </c>
      <c r="G34" s="114">
        <v>92336</v>
      </c>
      <c r="H34" s="114">
        <v>265301</v>
      </c>
      <c r="I34" s="115">
        <v>186218</v>
      </c>
      <c r="J34" s="114">
        <v>100323</v>
      </c>
      <c r="K34" s="114">
        <v>85895</v>
      </c>
      <c r="L34" s="422">
        <v>105119</v>
      </c>
      <c r="M34" s="423">
        <v>100255</v>
      </c>
    </row>
    <row r="35" spans="1:13" ht="11.1" customHeight="1" x14ac:dyDescent="0.2">
      <c r="A35" s="421" t="s">
        <v>388</v>
      </c>
      <c r="B35" s="115">
        <v>1041270</v>
      </c>
      <c r="C35" s="114">
        <v>555948</v>
      </c>
      <c r="D35" s="114">
        <v>485322</v>
      </c>
      <c r="E35" s="114">
        <v>795220</v>
      </c>
      <c r="F35" s="114">
        <v>246048</v>
      </c>
      <c r="G35" s="114">
        <v>91928</v>
      </c>
      <c r="H35" s="114">
        <v>270294</v>
      </c>
      <c r="I35" s="115">
        <v>189842</v>
      </c>
      <c r="J35" s="114">
        <v>101975</v>
      </c>
      <c r="K35" s="114">
        <v>87867</v>
      </c>
      <c r="L35" s="422">
        <v>99475</v>
      </c>
      <c r="M35" s="423">
        <v>89167</v>
      </c>
    </row>
    <row r="36" spans="1:13" ht="11.1" customHeight="1" x14ac:dyDescent="0.2">
      <c r="A36" s="421" t="s">
        <v>389</v>
      </c>
      <c r="B36" s="115">
        <v>1059356</v>
      </c>
      <c r="C36" s="114">
        <v>566711</v>
      </c>
      <c r="D36" s="114">
        <v>492645</v>
      </c>
      <c r="E36" s="114">
        <v>810156</v>
      </c>
      <c r="F36" s="114">
        <v>249199</v>
      </c>
      <c r="G36" s="114">
        <v>98607</v>
      </c>
      <c r="H36" s="114">
        <v>274951</v>
      </c>
      <c r="I36" s="115">
        <v>188545</v>
      </c>
      <c r="J36" s="114">
        <v>99227</v>
      </c>
      <c r="K36" s="114">
        <v>89318</v>
      </c>
      <c r="L36" s="422">
        <v>120458</v>
      </c>
      <c r="M36" s="423">
        <v>105885</v>
      </c>
    </row>
    <row r="37" spans="1:13" s="110" customFormat="1" ht="11.1" customHeight="1" x14ac:dyDescent="0.2">
      <c r="A37" s="421" t="s">
        <v>390</v>
      </c>
      <c r="B37" s="115">
        <v>1060404</v>
      </c>
      <c r="C37" s="114">
        <v>565900</v>
      </c>
      <c r="D37" s="114">
        <v>494504</v>
      </c>
      <c r="E37" s="114">
        <v>807153</v>
      </c>
      <c r="F37" s="114">
        <v>253251</v>
      </c>
      <c r="G37" s="114">
        <v>97965</v>
      </c>
      <c r="H37" s="114">
        <v>277291</v>
      </c>
      <c r="I37" s="115">
        <v>192077</v>
      </c>
      <c r="J37" s="114">
        <v>101692</v>
      </c>
      <c r="K37" s="114">
        <v>90385</v>
      </c>
      <c r="L37" s="422">
        <v>93727</v>
      </c>
      <c r="M37" s="423">
        <v>94282</v>
      </c>
    </row>
    <row r="38" spans="1:13" ht="15" customHeight="1" x14ac:dyDescent="0.2">
      <c r="A38" s="424" t="s">
        <v>397</v>
      </c>
      <c r="B38" s="115">
        <v>1065069</v>
      </c>
      <c r="C38" s="114">
        <v>569700</v>
      </c>
      <c r="D38" s="114">
        <v>495369</v>
      </c>
      <c r="E38" s="114">
        <v>810914</v>
      </c>
      <c r="F38" s="114">
        <v>254155</v>
      </c>
      <c r="G38" s="114">
        <v>95533</v>
      </c>
      <c r="H38" s="114">
        <v>280662</v>
      </c>
      <c r="I38" s="115">
        <v>190442</v>
      </c>
      <c r="J38" s="114">
        <v>99883</v>
      </c>
      <c r="K38" s="114">
        <v>90559</v>
      </c>
      <c r="L38" s="422">
        <v>110151</v>
      </c>
      <c r="M38" s="423">
        <v>105111</v>
      </c>
    </row>
    <row r="39" spans="1:13" ht="11.1" customHeight="1" x14ac:dyDescent="0.2">
      <c r="A39" s="421" t="s">
        <v>388</v>
      </c>
      <c r="B39" s="115">
        <v>1074882</v>
      </c>
      <c r="C39" s="114">
        <v>576415</v>
      </c>
      <c r="D39" s="114">
        <v>498467</v>
      </c>
      <c r="E39" s="114">
        <v>816730</v>
      </c>
      <c r="F39" s="114">
        <v>258152</v>
      </c>
      <c r="G39" s="114">
        <v>95321</v>
      </c>
      <c r="H39" s="114">
        <v>285980</v>
      </c>
      <c r="I39" s="115">
        <v>193599</v>
      </c>
      <c r="J39" s="114">
        <v>101137</v>
      </c>
      <c r="K39" s="114">
        <v>92462</v>
      </c>
      <c r="L39" s="422">
        <v>98896</v>
      </c>
      <c r="M39" s="423">
        <v>89342</v>
      </c>
    </row>
    <row r="40" spans="1:13" ht="11.1" customHeight="1" x14ac:dyDescent="0.2">
      <c r="A40" s="424" t="s">
        <v>389</v>
      </c>
      <c r="B40" s="115">
        <v>1089427</v>
      </c>
      <c r="C40" s="114">
        <v>584658</v>
      </c>
      <c r="D40" s="114">
        <v>504769</v>
      </c>
      <c r="E40" s="114">
        <v>829969</v>
      </c>
      <c r="F40" s="114">
        <v>259458</v>
      </c>
      <c r="G40" s="114">
        <v>101356</v>
      </c>
      <c r="H40" s="114">
        <v>290013</v>
      </c>
      <c r="I40" s="115">
        <v>192874</v>
      </c>
      <c r="J40" s="114">
        <v>98734</v>
      </c>
      <c r="K40" s="114">
        <v>94140</v>
      </c>
      <c r="L40" s="422">
        <v>128717</v>
      </c>
      <c r="M40" s="423">
        <v>117465</v>
      </c>
    </row>
    <row r="41" spans="1:13" s="110" customFormat="1" ht="11.1" customHeight="1" x14ac:dyDescent="0.2">
      <c r="A41" s="421" t="s">
        <v>390</v>
      </c>
      <c r="B41" s="115">
        <v>1091399</v>
      </c>
      <c r="C41" s="114">
        <v>584583</v>
      </c>
      <c r="D41" s="114">
        <v>506816</v>
      </c>
      <c r="E41" s="114">
        <v>827808</v>
      </c>
      <c r="F41" s="114">
        <v>263591</v>
      </c>
      <c r="G41" s="114">
        <v>101142</v>
      </c>
      <c r="H41" s="114">
        <v>292540</v>
      </c>
      <c r="I41" s="115">
        <v>194244</v>
      </c>
      <c r="J41" s="114">
        <v>99729</v>
      </c>
      <c r="K41" s="114">
        <v>94515</v>
      </c>
      <c r="L41" s="422">
        <v>101082</v>
      </c>
      <c r="M41" s="423">
        <v>100012</v>
      </c>
    </row>
    <row r="42" spans="1:13" ht="15" customHeight="1" x14ac:dyDescent="0.2">
      <c r="A42" s="421" t="s">
        <v>398</v>
      </c>
      <c r="B42" s="115">
        <v>1096385</v>
      </c>
      <c r="C42" s="114">
        <v>588245</v>
      </c>
      <c r="D42" s="114">
        <v>508140</v>
      </c>
      <c r="E42" s="114">
        <v>831675</v>
      </c>
      <c r="F42" s="114">
        <v>264710</v>
      </c>
      <c r="G42" s="114">
        <v>98548</v>
      </c>
      <c r="H42" s="114">
        <v>296383</v>
      </c>
      <c r="I42" s="115">
        <v>193191</v>
      </c>
      <c r="J42" s="114">
        <v>97991</v>
      </c>
      <c r="K42" s="114">
        <v>95200</v>
      </c>
      <c r="L42" s="422">
        <v>113232</v>
      </c>
      <c r="M42" s="423">
        <v>108931</v>
      </c>
    </row>
    <row r="43" spans="1:13" ht="11.1" customHeight="1" x14ac:dyDescent="0.2">
      <c r="A43" s="421" t="s">
        <v>388</v>
      </c>
      <c r="B43" s="115">
        <v>1107587</v>
      </c>
      <c r="C43" s="114">
        <v>595997</v>
      </c>
      <c r="D43" s="114">
        <v>511590</v>
      </c>
      <c r="E43" s="114">
        <v>839086</v>
      </c>
      <c r="F43" s="114">
        <v>268501</v>
      </c>
      <c r="G43" s="114">
        <v>98272</v>
      </c>
      <c r="H43" s="114">
        <v>301569</v>
      </c>
      <c r="I43" s="115">
        <v>197423</v>
      </c>
      <c r="J43" s="114">
        <v>99720</v>
      </c>
      <c r="K43" s="114">
        <v>97703</v>
      </c>
      <c r="L43" s="422">
        <v>105704</v>
      </c>
      <c r="M43" s="423">
        <v>96110</v>
      </c>
    </row>
    <row r="44" spans="1:13" ht="11.1" customHeight="1" x14ac:dyDescent="0.2">
      <c r="A44" s="421" t="s">
        <v>389</v>
      </c>
      <c r="B44" s="115">
        <v>1123552</v>
      </c>
      <c r="C44" s="114">
        <v>604891</v>
      </c>
      <c r="D44" s="114">
        <v>518661</v>
      </c>
      <c r="E44" s="114">
        <v>854132</v>
      </c>
      <c r="F44" s="114">
        <v>269420</v>
      </c>
      <c r="G44" s="114">
        <v>104121</v>
      </c>
      <c r="H44" s="114">
        <v>306196</v>
      </c>
      <c r="I44" s="115">
        <v>195850</v>
      </c>
      <c r="J44" s="114">
        <v>96588</v>
      </c>
      <c r="K44" s="114">
        <v>99262</v>
      </c>
      <c r="L44" s="422">
        <v>132135</v>
      </c>
      <c r="M44" s="423">
        <v>120510</v>
      </c>
    </row>
    <row r="45" spans="1:13" s="110" customFormat="1" ht="11.1" customHeight="1" x14ac:dyDescent="0.2">
      <c r="A45" s="421" t="s">
        <v>390</v>
      </c>
      <c r="B45" s="115">
        <v>1125468</v>
      </c>
      <c r="C45" s="114">
        <v>604615</v>
      </c>
      <c r="D45" s="114">
        <v>520853</v>
      </c>
      <c r="E45" s="114">
        <v>851328</v>
      </c>
      <c r="F45" s="114">
        <v>274140</v>
      </c>
      <c r="G45" s="114">
        <v>104611</v>
      </c>
      <c r="H45" s="114">
        <v>308056</v>
      </c>
      <c r="I45" s="115">
        <v>198864</v>
      </c>
      <c r="J45" s="114">
        <v>98437</v>
      </c>
      <c r="K45" s="114">
        <v>100427</v>
      </c>
      <c r="L45" s="422">
        <v>107957</v>
      </c>
      <c r="M45" s="423">
        <v>105883</v>
      </c>
    </row>
    <row r="46" spans="1:13" ht="15" customHeight="1" x14ac:dyDescent="0.2">
      <c r="A46" s="421" t="s">
        <v>399</v>
      </c>
      <c r="B46" s="115">
        <v>1129675</v>
      </c>
      <c r="C46" s="114">
        <v>607590</v>
      </c>
      <c r="D46" s="114">
        <v>522085</v>
      </c>
      <c r="E46" s="114">
        <v>854584</v>
      </c>
      <c r="F46" s="114">
        <v>275091</v>
      </c>
      <c r="G46" s="114">
        <v>102099</v>
      </c>
      <c r="H46" s="114">
        <v>311024</v>
      </c>
      <c r="I46" s="115">
        <v>197054</v>
      </c>
      <c r="J46" s="114">
        <v>96559</v>
      </c>
      <c r="K46" s="114">
        <v>100495</v>
      </c>
      <c r="L46" s="422">
        <v>115623</v>
      </c>
      <c r="M46" s="423">
        <v>112530</v>
      </c>
    </row>
    <row r="47" spans="1:13" ht="11.1" customHeight="1" x14ac:dyDescent="0.2">
      <c r="A47" s="421" t="s">
        <v>388</v>
      </c>
      <c r="B47" s="115">
        <v>1137909</v>
      </c>
      <c r="C47" s="114">
        <v>612821</v>
      </c>
      <c r="D47" s="114">
        <v>525088</v>
      </c>
      <c r="E47" s="114">
        <v>859047</v>
      </c>
      <c r="F47" s="114">
        <v>278862</v>
      </c>
      <c r="G47" s="114">
        <v>101496</v>
      </c>
      <c r="H47" s="114">
        <v>315353</v>
      </c>
      <c r="I47" s="115">
        <v>200118</v>
      </c>
      <c r="J47" s="114">
        <v>97726</v>
      </c>
      <c r="K47" s="114">
        <v>102392</v>
      </c>
      <c r="L47" s="422">
        <v>103872</v>
      </c>
      <c r="M47" s="423">
        <v>97357</v>
      </c>
    </row>
    <row r="48" spans="1:13" ht="11.1" customHeight="1" x14ac:dyDescent="0.2">
      <c r="A48" s="421" t="s">
        <v>389</v>
      </c>
      <c r="B48" s="115">
        <v>1152145</v>
      </c>
      <c r="C48" s="114">
        <v>621586</v>
      </c>
      <c r="D48" s="114">
        <v>530559</v>
      </c>
      <c r="E48" s="114">
        <v>871021</v>
      </c>
      <c r="F48" s="114">
        <v>281124</v>
      </c>
      <c r="G48" s="114">
        <v>106418</v>
      </c>
      <c r="H48" s="114">
        <v>319692</v>
      </c>
      <c r="I48" s="115">
        <v>198520</v>
      </c>
      <c r="J48" s="114">
        <v>95017</v>
      </c>
      <c r="K48" s="114">
        <v>103503</v>
      </c>
      <c r="L48" s="422">
        <v>128464</v>
      </c>
      <c r="M48" s="423">
        <v>117800</v>
      </c>
    </row>
    <row r="49" spans="1:17" s="110" customFormat="1" ht="11.1" customHeight="1" x14ac:dyDescent="0.2">
      <c r="A49" s="421" t="s">
        <v>390</v>
      </c>
      <c r="B49" s="115">
        <v>1152234</v>
      </c>
      <c r="C49" s="114">
        <v>619974</v>
      </c>
      <c r="D49" s="114">
        <v>532260</v>
      </c>
      <c r="E49" s="114">
        <v>866798</v>
      </c>
      <c r="F49" s="114">
        <v>285436</v>
      </c>
      <c r="G49" s="114">
        <v>105739</v>
      </c>
      <c r="H49" s="114">
        <v>321487</v>
      </c>
      <c r="I49" s="115">
        <v>200810</v>
      </c>
      <c r="J49" s="114">
        <v>96625</v>
      </c>
      <c r="K49" s="114">
        <v>104185</v>
      </c>
      <c r="L49" s="422">
        <v>102948</v>
      </c>
      <c r="M49" s="423">
        <v>104961</v>
      </c>
    </row>
    <row r="50" spans="1:17" ht="15" customHeight="1" x14ac:dyDescent="0.2">
      <c r="A50" s="421" t="s">
        <v>400</v>
      </c>
      <c r="B50" s="143">
        <v>1149752</v>
      </c>
      <c r="C50" s="144">
        <v>618545</v>
      </c>
      <c r="D50" s="144">
        <v>531207</v>
      </c>
      <c r="E50" s="144">
        <v>865816</v>
      </c>
      <c r="F50" s="144">
        <v>283936</v>
      </c>
      <c r="G50" s="144">
        <v>101829</v>
      </c>
      <c r="H50" s="144">
        <v>322950</v>
      </c>
      <c r="I50" s="143">
        <v>193326</v>
      </c>
      <c r="J50" s="144">
        <v>92714</v>
      </c>
      <c r="K50" s="144">
        <v>100612</v>
      </c>
      <c r="L50" s="425">
        <v>106216</v>
      </c>
      <c r="M50" s="426">
        <v>109486</v>
      </c>
    </row>
    <row r="51" spans="1:17" ht="11.25" customHeight="1" x14ac:dyDescent="0.2">
      <c r="A51" s="427"/>
      <c r="B51" s="428"/>
      <c r="C51" s="429"/>
      <c r="D51" s="429"/>
      <c r="E51" s="429"/>
      <c r="F51" s="429"/>
      <c r="G51" s="429"/>
      <c r="H51" s="429"/>
      <c r="I51" s="429"/>
      <c r="J51" s="430"/>
      <c r="K51" s="269"/>
      <c r="L51" s="429"/>
      <c r="M51" s="431" t="s">
        <v>45</v>
      </c>
    </row>
    <row r="52" spans="1:17" ht="18" customHeight="1" x14ac:dyDescent="0.2">
      <c r="A52" s="669" t="s">
        <v>401</v>
      </c>
      <c r="B52" s="669"/>
      <c r="C52" s="669"/>
      <c r="D52" s="669"/>
      <c r="E52" s="669"/>
      <c r="F52" s="669"/>
      <c r="G52" s="669"/>
      <c r="H52" s="669"/>
      <c r="I52" s="669"/>
      <c r="J52" s="669"/>
      <c r="K52" s="669"/>
      <c r="L52" s="669"/>
      <c r="M52" s="669"/>
    </row>
    <row r="53" spans="1:17" ht="38.1" customHeight="1" x14ac:dyDescent="0.2">
      <c r="A53" s="670" t="s">
        <v>402</v>
      </c>
      <c r="B53" s="670"/>
      <c r="C53" s="670"/>
      <c r="D53" s="670"/>
      <c r="E53" s="670"/>
      <c r="F53" s="670"/>
      <c r="G53" s="670"/>
      <c r="H53" s="670"/>
      <c r="I53" s="670"/>
      <c r="J53" s="670"/>
      <c r="K53" s="670"/>
      <c r="L53" s="670"/>
      <c r="M53" s="670"/>
    </row>
    <row r="54" spans="1:17" s="151" customFormat="1" ht="9" x14ac:dyDescent="0.15">
      <c r="A54" s="671" t="s">
        <v>323</v>
      </c>
      <c r="B54" s="671"/>
      <c r="C54" s="671"/>
      <c r="D54" s="671"/>
      <c r="E54" s="671"/>
      <c r="F54" s="671"/>
      <c r="G54" s="671"/>
      <c r="H54" s="671"/>
      <c r="I54" s="671"/>
      <c r="J54" s="671"/>
      <c r="K54" s="671"/>
      <c r="L54" s="671"/>
      <c r="M54" s="671"/>
    </row>
    <row r="55" spans="1:17" s="151" customFormat="1" ht="20.25" customHeight="1" x14ac:dyDescent="0.15">
      <c r="A55" s="672"/>
      <c r="B55" s="673"/>
      <c r="C55" s="673"/>
      <c r="D55" s="673"/>
      <c r="E55" s="673"/>
      <c r="F55" s="673"/>
      <c r="G55" s="673"/>
      <c r="H55" s="673"/>
      <c r="I55" s="673"/>
      <c r="J55" s="673"/>
      <c r="K55" s="673"/>
      <c r="L55" s="221"/>
      <c r="M55" s="221"/>
    </row>
    <row r="56" spans="1:17" s="151" customFormat="1" ht="18" customHeight="1" x14ac:dyDescent="0.2">
      <c r="A56" s="674" t="s">
        <v>522</v>
      </c>
      <c r="B56" s="675"/>
      <c r="C56" s="675"/>
      <c r="D56" s="675"/>
      <c r="E56" s="675"/>
      <c r="F56" s="675"/>
      <c r="G56" s="675"/>
      <c r="H56" s="675"/>
      <c r="I56" s="675"/>
      <c r="J56" s="675"/>
      <c r="K56" s="675"/>
    </row>
    <row r="57" spans="1:17" s="151" customFormat="1" ht="11.25" customHeight="1" x14ac:dyDescent="0.2">
      <c r="A57" s="665"/>
      <c r="B57" s="665"/>
      <c r="C57" s="665"/>
      <c r="D57" s="665"/>
      <c r="E57" s="665"/>
      <c r="F57" s="665"/>
      <c r="G57" s="665"/>
      <c r="H57" s="665"/>
      <c r="I57" s="665"/>
      <c r="J57" s="665"/>
      <c r="L57" s="219"/>
      <c r="N57" s="219"/>
      <c r="O57" s="219"/>
      <c r="P57" s="219"/>
      <c r="Q57" s="219"/>
    </row>
    <row r="58" spans="1:17" ht="12.75" customHeight="1" x14ac:dyDescent="0.2">
      <c r="A58" s="432"/>
      <c r="B58" s="433"/>
      <c r="C58" s="434"/>
      <c r="D58" s="434"/>
      <c r="E58" s="434"/>
      <c r="F58" s="434"/>
      <c r="G58" s="434"/>
      <c r="H58" s="434"/>
      <c r="I58" s="434"/>
      <c r="J58" s="435"/>
      <c r="L58" s="434"/>
      <c r="N58" s="226"/>
      <c r="O58" s="226"/>
      <c r="P58" s="226"/>
      <c r="Q58" s="226"/>
    </row>
    <row r="59" spans="1:17" ht="12.75" customHeight="1" x14ac:dyDescent="0.2">
      <c r="A59" s="436"/>
      <c r="B59" s="433"/>
      <c r="C59" s="434"/>
      <c r="D59" s="434"/>
      <c r="E59" s="434"/>
      <c r="F59" s="434"/>
      <c r="G59" s="434"/>
      <c r="H59" s="434"/>
      <c r="I59" s="434"/>
      <c r="J59" s="435"/>
      <c r="L59" s="434"/>
    </row>
    <row r="60" spans="1:17" ht="12.75" customHeight="1" x14ac:dyDescent="0.2">
      <c r="A60" s="437"/>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8"/>
    </row>
    <row r="68" spans="1:13" ht="15.95" customHeight="1" x14ac:dyDescent="0.2">
      <c r="A68" s="438"/>
    </row>
    <row r="70" spans="1:13" ht="15.95" customHeight="1" x14ac:dyDescent="0.2">
      <c r="K70" s="439"/>
      <c r="M70" s="439"/>
    </row>
    <row r="71" spans="1:13" ht="15.95" customHeight="1" x14ac:dyDescent="0.2">
      <c r="K71" s="439"/>
      <c r="M71" s="439"/>
    </row>
    <row r="72" spans="1:13" ht="15.95" customHeight="1" x14ac:dyDescent="0.2">
      <c r="A72" s="438"/>
      <c r="K72" s="439"/>
      <c r="M72" s="439"/>
    </row>
    <row r="76" spans="1:13" ht="15.95" customHeight="1" x14ac:dyDescent="0.2">
      <c r="A76" s="438"/>
    </row>
    <row r="80" spans="1:13" ht="15.95" customHeight="1" x14ac:dyDescent="0.2">
      <c r="A80" s="438"/>
    </row>
    <row r="84" spans="1:1" ht="15.95" customHeight="1" x14ac:dyDescent="0.2">
      <c r="A84" s="438"/>
    </row>
    <row r="88" spans="1:1" ht="15.95" customHeight="1" x14ac:dyDescent="0.2">
      <c r="A88" s="438"/>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5" customWidth="1"/>
    <col min="2" max="2" width="78" style="445" customWidth="1"/>
    <col min="3" max="6" width="102.75" style="445" customWidth="1"/>
    <col min="7" max="256" width="11" style="445"/>
    <col min="257" max="257" width="2" style="445" customWidth="1"/>
    <col min="258" max="258" width="78" style="445" customWidth="1"/>
    <col min="259" max="262" width="102.75" style="445" customWidth="1"/>
    <col min="263" max="512" width="11" style="445"/>
    <col min="513" max="513" width="2" style="445" customWidth="1"/>
    <col min="514" max="514" width="78" style="445" customWidth="1"/>
    <col min="515" max="518" width="102.75" style="445" customWidth="1"/>
    <col min="519" max="768" width="11" style="445"/>
    <col min="769" max="769" width="2" style="445" customWidth="1"/>
    <col min="770" max="770" width="78" style="445" customWidth="1"/>
    <col min="771" max="774" width="102.75" style="445" customWidth="1"/>
    <col min="775" max="1024" width="11" style="445"/>
    <col min="1025" max="1025" width="2" style="445" customWidth="1"/>
    <col min="1026" max="1026" width="78" style="445" customWidth="1"/>
    <col min="1027" max="1030" width="102.75" style="445" customWidth="1"/>
    <col min="1031" max="1280" width="11" style="445"/>
    <col min="1281" max="1281" width="2" style="445" customWidth="1"/>
    <col min="1282" max="1282" width="78" style="445" customWidth="1"/>
    <col min="1283" max="1286" width="102.75" style="445" customWidth="1"/>
    <col min="1287" max="1536" width="11" style="445"/>
    <col min="1537" max="1537" width="2" style="445" customWidth="1"/>
    <col min="1538" max="1538" width="78" style="445" customWidth="1"/>
    <col min="1539" max="1542" width="102.75" style="445" customWidth="1"/>
    <col min="1543" max="1792" width="11" style="445"/>
    <col min="1793" max="1793" width="2" style="445" customWidth="1"/>
    <col min="1794" max="1794" width="78" style="445" customWidth="1"/>
    <col min="1795" max="1798" width="102.75" style="445" customWidth="1"/>
    <col min="1799" max="2048" width="11" style="445"/>
    <col min="2049" max="2049" width="2" style="445" customWidth="1"/>
    <col min="2050" max="2050" width="78" style="445" customWidth="1"/>
    <col min="2051" max="2054" width="102.75" style="445" customWidth="1"/>
    <col min="2055" max="2304" width="11" style="445"/>
    <col min="2305" max="2305" width="2" style="445" customWidth="1"/>
    <col min="2306" max="2306" width="78" style="445" customWidth="1"/>
    <col min="2307" max="2310" width="102.75" style="445" customWidth="1"/>
    <col min="2311" max="2560" width="11" style="445"/>
    <col min="2561" max="2561" width="2" style="445" customWidth="1"/>
    <col min="2562" max="2562" width="78" style="445" customWidth="1"/>
    <col min="2563" max="2566" width="102.75" style="445" customWidth="1"/>
    <col min="2567" max="2816" width="11" style="445"/>
    <col min="2817" max="2817" width="2" style="445" customWidth="1"/>
    <col min="2818" max="2818" width="78" style="445" customWidth="1"/>
    <col min="2819" max="2822" width="102.75" style="445" customWidth="1"/>
    <col min="2823" max="3072" width="11" style="445"/>
    <col min="3073" max="3073" width="2" style="445" customWidth="1"/>
    <col min="3074" max="3074" width="78" style="445" customWidth="1"/>
    <col min="3075" max="3078" width="102.75" style="445" customWidth="1"/>
    <col min="3079" max="3328" width="11" style="445"/>
    <col min="3329" max="3329" width="2" style="445" customWidth="1"/>
    <col min="3330" max="3330" width="78" style="445" customWidth="1"/>
    <col min="3331" max="3334" width="102.75" style="445" customWidth="1"/>
    <col min="3335" max="3584" width="11" style="445"/>
    <col min="3585" max="3585" width="2" style="445" customWidth="1"/>
    <col min="3586" max="3586" width="78" style="445" customWidth="1"/>
    <col min="3587" max="3590" width="102.75" style="445" customWidth="1"/>
    <col min="3591" max="3840" width="11" style="445"/>
    <col min="3841" max="3841" width="2" style="445" customWidth="1"/>
    <col min="3842" max="3842" width="78" style="445" customWidth="1"/>
    <col min="3843" max="3846" width="102.75" style="445" customWidth="1"/>
    <col min="3847" max="4096" width="11" style="445"/>
    <col min="4097" max="4097" width="2" style="445" customWidth="1"/>
    <col min="4098" max="4098" width="78" style="445" customWidth="1"/>
    <col min="4099" max="4102" width="102.75" style="445" customWidth="1"/>
    <col min="4103" max="4352" width="11" style="445"/>
    <col min="4353" max="4353" width="2" style="445" customWidth="1"/>
    <col min="4354" max="4354" width="78" style="445" customWidth="1"/>
    <col min="4355" max="4358" width="102.75" style="445" customWidth="1"/>
    <col min="4359" max="4608" width="11" style="445"/>
    <col min="4609" max="4609" width="2" style="445" customWidth="1"/>
    <col min="4610" max="4610" width="78" style="445" customWidth="1"/>
    <col min="4611" max="4614" width="102.75" style="445" customWidth="1"/>
    <col min="4615" max="4864" width="11" style="445"/>
    <col min="4865" max="4865" width="2" style="445" customWidth="1"/>
    <col min="4866" max="4866" width="78" style="445" customWidth="1"/>
    <col min="4867" max="4870" width="102.75" style="445" customWidth="1"/>
    <col min="4871" max="5120" width="11" style="445"/>
    <col min="5121" max="5121" width="2" style="445" customWidth="1"/>
    <col min="5122" max="5122" width="78" style="445" customWidth="1"/>
    <col min="5123" max="5126" width="102.75" style="445" customWidth="1"/>
    <col min="5127" max="5376" width="11" style="445"/>
    <col min="5377" max="5377" width="2" style="445" customWidth="1"/>
    <col min="5378" max="5378" width="78" style="445" customWidth="1"/>
    <col min="5379" max="5382" width="102.75" style="445" customWidth="1"/>
    <col min="5383" max="5632" width="11" style="445"/>
    <col min="5633" max="5633" width="2" style="445" customWidth="1"/>
    <col min="5634" max="5634" width="78" style="445" customWidth="1"/>
    <col min="5635" max="5638" width="102.75" style="445" customWidth="1"/>
    <col min="5639" max="5888" width="11" style="445"/>
    <col min="5889" max="5889" width="2" style="445" customWidth="1"/>
    <col min="5890" max="5890" width="78" style="445" customWidth="1"/>
    <col min="5891" max="5894" width="102.75" style="445" customWidth="1"/>
    <col min="5895" max="6144" width="11" style="445"/>
    <col min="6145" max="6145" width="2" style="445" customWidth="1"/>
    <col min="6146" max="6146" width="78" style="445" customWidth="1"/>
    <col min="6147" max="6150" width="102.75" style="445" customWidth="1"/>
    <col min="6151" max="6400" width="11" style="445"/>
    <col min="6401" max="6401" width="2" style="445" customWidth="1"/>
    <col min="6402" max="6402" width="78" style="445" customWidth="1"/>
    <col min="6403" max="6406" width="102.75" style="445" customWidth="1"/>
    <col min="6407" max="6656" width="11" style="445"/>
    <col min="6657" max="6657" width="2" style="445" customWidth="1"/>
    <col min="6658" max="6658" width="78" style="445" customWidth="1"/>
    <col min="6659" max="6662" width="102.75" style="445" customWidth="1"/>
    <col min="6663" max="6912" width="11" style="445"/>
    <col min="6913" max="6913" width="2" style="445" customWidth="1"/>
    <col min="6914" max="6914" width="78" style="445" customWidth="1"/>
    <col min="6915" max="6918" width="102.75" style="445" customWidth="1"/>
    <col min="6919" max="7168" width="11" style="445"/>
    <col min="7169" max="7169" width="2" style="445" customWidth="1"/>
    <col min="7170" max="7170" width="78" style="445" customWidth="1"/>
    <col min="7171" max="7174" width="102.75" style="445" customWidth="1"/>
    <col min="7175" max="7424" width="11" style="445"/>
    <col min="7425" max="7425" width="2" style="445" customWidth="1"/>
    <col min="7426" max="7426" width="78" style="445" customWidth="1"/>
    <col min="7427" max="7430" width="102.75" style="445" customWidth="1"/>
    <col min="7431" max="7680" width="11" style="445"/>
    <col min="7681" max="7681" width="2" style="445" customWidth="1"/>
    <col min="7682" max="7682" width="78" style="445" customWidth="1"/>
    <col min="7683" max="7686" width="102.75" style="445" customWidth="1"/>
    <col min="7687" max="7936" width="11" style="445"/>
    <col min="7937" max="7937" width="2" style="445" customWidth="1"/>
    <col min="7938" max="7938" width="78" style="445" customWidth="1"/>
    <col min="7939" max="7942" width="102.75" style="445" customWidth="1"/>
    <col min="7943" max="8192" width="11" style="445"/>
    <col min="8193" max="8193" width="2" style="445" customWidth="1"/>
    <col min="8194" max="8194" width="78" style="445" customWidth="1"/>
    <col min="8195" max="8198" width="102.75" style="445" customWidth="1"/>
    <col min="8199" max="8448" width="11" style="445"/>
    <col min="8449" max="8449" width="2" style="445" customWidth="1"/>
    <col min="8450" max="8450" width="78" style="445" customWidth="1"/>
    <col min="8451" max="8454" width="102.75" style="445" customWidth="1"/>
    <col min="8455" max="8704" width="11" style="445"/>
    <col min="8705" max="8705" width="2" style="445" customWidth="1"/>
    <col min="8706" max="8706" width="78" style="445" customWidth="1"/>
    <col min="8707" max="8710" width="102.75" style="445" customWidth="1"/>
    <col min="8711" max="8960" width="11" style="445"/>
    <col min="8961" max="8961" width="2" style="445" customWidth="1"/>
    <col min="8962" max="8962" width="78" style="445" customWidth="1"/>
    <col min="8963" max="8966" width="102.75" style="445" customWidth="1"/>
    <col min="8967" max="9216" width="11" style="445"/>
    <col min="9217" max="9217" width="2" style="445" customWidth="1"/>
    <col min="9218" max="9218" width="78" style="445" customWidth="1"/>
    <col min="9219" max="9222" width="102.75" style="445" customWidth="1"/>
    <col min="9223" max="9472" width="11" style="445"/>
    <col min="9473" max="9473" width="2" style="445" customWidth="1"/>
    <col min="9474" max="9474" width="78" style="445" customWidth="1"/>
    <col min="9475" max="9478" width="102.75" style="445" customWidth="1"/>
    <col min="9479" max="9728" width="11" style="445"/>
    <col min="9729" max="9729" width="2" style="445" customWidth="1"/>
    <col min="9730" max="9730" width="78" style="445" customWidth="1"/>
    <col min="9731" max="9734" width="102.75" style="445" customWidth="1"/>
    <col min="9735" max="9984" width="11" style="445"/>
    <col min="9985" max="9985" width="2" style="445" customWidth="1"/>
    <col min="9986" max="9986" width="78" style="445" customWidth="1"/>
    <col min="9987" max="9990" width="102.75" style="445" customWidth="1"/>
    <col min="9991" max="10240" width="11" style="445"/>
    <col min="10241" max="10241" width="2" style="445" customWidth="1"/>
    <col min="10242" max="10242" width="78" style="445" customWidth="1"/>
    <col min="10243" max="10246" width="102.75" style="445" customWidth="1"/>
    <col min="10247" max="10496" width="11" style="445"/>
    <col min="10497" max="10497" width="2" style="445" customWidth="1"/>
    <col min="10498" max="10498" width="78" style="445" customWidth="1"/>
    <col min="10499" max="10502" width="102.75" style="445" customWidth="1"/>
    <col min="10503" max="10752" width="11" style="445"/>
    <col min="10753" max="10753" width="2" style="445" customWidth="1"/>
    <col min="10754" max="10754" width="78" style="445" customWidth="1"/>
    <col min="10755" max="10758" width="102.75" style="445" customWidth="1"/>
    <col min="10759" max="11008" width="11" style="445"/>
    <col min="11009" max="11009" width="2" style="445" customWidth="1"/>
    <col min="11010" max="11010" width="78" style="445" customWidth="1"/>
    <col min="11011" max="11014" width="102.75" style="445" customWidth="1"/>
    <col min="11015" max="11264" width="11" style="445"/>
    <col min="11265" max="11265" width="2" style="445" customWidth="1"/>
    <col min="11266" max="11266" width="78" style="445" customWidth="1"/>
    <col min="11267" max="11270" width="102.75" style="445" customWidth="1"/>
    <col min="11271" max="11520" width="11" style="445"/>
    <col min="11521" max="11521" width="2" style="445" customWidth="1"/>
    <col min="11522" max="11522" width="78" style="445" customWidth="1"/>
    <col min="11523" max="11526" width="102.75" style="445" customWidth="1"/>
    <col min="11527" max="11776" width="11" style="445"/>
    <col min="11777" max="11777" width="2" style="445" customWidth="1"/>
    <col min="11778" max="11778" width="78" style="445" customWidth="1"/>
    <col min="11779" max="11782" width="102.75" style="445" customWidth="1"/>
    <col min="11783" max="12032" width="11" style="445"/>
    <col min="12033" max="12033" width="2" style="445" customWidth="1"/>
    <col min="12034" max="12034" width="78" style="445" customWidth="1"/>
    <col min="12035" max="12038" width="102.75" style="445" customWidth="1"/>
    <col min="12039" max="12288" width="11" style="445"/>
    <col min="12289" max="12289" width="2" style="445" customWidth="1"/>
    <col min="12290" max="12290" width="78" style="445" customWidth="1"/>
    <col min="12291" max="12294" width="102.75" style="445" customWidth="1"/>
    <col min="12295" max="12544" width="11" style="445"/>
    <col min="12545" max="12545" width="2" style="445" customWidth="1"/>
    <col min="12546" max="12546" width="78" style="445" customWidth="1"/>
    <col min="12547" max="12550" width="102.75" style="445" customWidth="1"/>
    <col min="12551" max="12800" width="11" style="445"/>
    <col min="12801" max="12801" width="2" style="445" customWidth="1"/>
    <col min="12802" max="12802" width="78" style="445" customWidth="1"/>
    <col min="12803" max="12806" width="102.75" style="445" customWidth="1"/>
    <col min="12807" max="13056" width="11" style="445"/>
    <col min="13057" max="13057" width="2" style="445" customWidth="1"/>
    <col min="13058" max="13058" width="78" style="445" customWidth="1"/>
    <col min="13059" max="13062" width="102.75" style="445" customWidth="1"/>
    <col min="13063" max="13312" width="11" style="445"/>
    <col min="13313" max="13313" width="2" style="445" customWidth="1"/>
    <col min="13314" max="13314" width="78" style="445" customWidth="1"/>
    <col min="13315" max="13318" width="102.75" style="445" customWidth="1"/>
    <col min="13319" max="13568" width="11" style="445"/>
    <col min="13569" max="13569" width="2" style="445" customWidth="1"/>
    <col min="13570" max="13570" width="78" style="445" customWidth="1"/>
    <col min="13571" max="13574" width="102.75" style="445" customWidth="1"/>
    <col min="13575" max="13824" width="11" style="445"/>
    <col min="13825" max="13825" width="2" style="445" customWidth="1"/>
    <col min="13826" max="13826" width="78" style="445" customWidth="1"/>
    <col min="13827" max="13830" width="102.75" style="445" customWidth="1"/>
    <col min="13831" max="14080" width="11" style="445"/>
    <col min="14081" max="14081" width="2" style="445" customWidth="1"/>
    <col min="14082" max="14082" width="78" style="445" customWidth="1"/>
    <col min="14083" max="14086" width="102.75" style="445" customWidth="1"/>
    <col min="14087" max="14336" width="11" style="445"/>
    <col min="14337" max="14337" width="2" style="445" customWidth="1"/>
    <col min="14338" max="14338" width="78" style="445" customWidth="1"/>
    <col min="14339" max="14342" width="102.75" style="445" customWidth="1"/>
    <col min="14343" max="14592" width="11" style="445"/>
    <col min="14593" max="14593" width="2" style="445" customWidth="1"/>
    <col min="14594" max="14594" width="78" style="445" customWidth="1"/>
    <col min="14595" max="14598" width="102.75" style="445" customWidth="1"/>
    <col min="14599" max="14848" width="11" style="445"/>
    <col min="14849" max="14849" width="2" style="445" customWidth="1"/>
    <col min="14850" max="14850" width="78" style="445" customWidth="1"/>
    <col min="14851" max="14854" width="102.75" style="445" customWidth="1"/>
    <col min="14855" max="15104" width="11" style="445"/>
    <col min="15105" max="15105" width="2" style="445" customWidth="1"/>
    <col min="15106" max="15106" width="78" style="445" customWidth="1"/>
    <col min="15107" max="15110" width="102.75" style="445" customWidth="1"/>
    <col min="15111" max="15360" width="11" style="445"/>
    <col min="15361" max="15361" width="2" style="445" customWidth="1"/>
    <col min="15362" max="15362" width="78" style="445" customWidth="1"/>
    <col min="15363" max="15366" width="102.75" style="445" customWidth="1"/>
    <col min="15367" max="15616" width="11" style="445"/>
    <col min="15617" max="15617" width="2" style="445" customWidth="1"/>
    <col min="15618" max="15618" width="78" style="445" customWidth="1"/>
    <col min="15619" max="15622" width="102.75" style="445" customWidth="1"/>
    <col min="15623" max="15872" width="11" style="445"/>
    <col min="15873" max="15873" width="2" style="445" customWidth="1"/>
    <col min="15874" max="15874" width="78" style="445" customWidth="1"/>
    <col min="15875" max="15878" width="102.75" style="445" customWidth="1"/>
    <col min="15879" max="16128" width="11" style="445"/>
    <col min="16129" max="16129" width="2" style="445" customWidth="1"/>
    <col min="16130" max="16130" width="78" style="445" customWidth="1"/>
    <col min="16131" max="16134" width="102.75" style="445" customWidth="1"/>
    <col min="16135" max="16384" width="11" style="445"/>
  </cols>
  <sheetData>
    <row r="1" spans="1:2" s="442" customFormat="1" ht="36.75" customHeight="1" x14ac:dyDescent="0.2">
      <c r="A1" s="440"/>
      <c r="B1" s="441" t="s">
        <v>6</v>
      </c>
    </row>
    <row r="2" spans="1:2" s="443" customFormat="1" ht="19.5" customHeight="1" x14ac:dyDescent="0.2">
      <c r="B2" s="444" t="s">
        <v>403</v>
      </c>
    </row>
    <row r="3" spans="1:2" ht="15" x14ac:dyDescent="0.25">
      <c r="B3" s="446" t="s">
        <v>404</v>
      </c>
    </row>
    <row r="5" spans="1:2" ht="29.25" customHeight="1" x14ac:dyDescent="0.2">
      <c r="B5" s="447" t="s">
        <v>405</v>
      </c>
    </row>
    <row r="6" spans="1:2" ht="9.9499999999999993" customHeight="1" x14ac:dyDescent="0.2">
      <c r="B6" s="447"/>
    </row>
    <row r="7" spans="1:2" ht="73.5" customHeight="1" x14ac:dyDescent="0.2">
      <c r="B7" s="447" t="s">
        <v>406</v>
      </c>
    </row>
    <row r="8" spans="1:2" ht="9.9499999999999993" customHeight="1" x14ac:dyDescent="0.2">
      <c r="B8" s="447"/>
    </row>
    <row r="9" spans="1:2" ht="50.25" customHeight="1" x14ac:dyDescent="0.2">
      <c r="B9" s="447" t="s">
        <v>407</v>
      </c>
    </row>
    <row r="10" spans="1:2" ht="9.9499999999999993" customHeight="1" x14ac:dyDescent="0.2">
      <c r="B10" s="447"/>
    </row>
    <row r="11" spans="1:2" ht="79.5" customHeight="1" x14ac:dyDescent="0.2">
      <c r="B11" s="447" t="s">
        <v>408</v>
      </c>
    </row>
    <row r="12" spans="1:2" ht="9.9499999999999993" customHeight="1" x14ac:dyDescent="0.2">
      <c r="B12" s="447"/>
    </row>
    <row r="13" spans="1:2" ht="48.75" customHeight="1" x14ac:dyDescent="0.2">
      <c r="B13" s="447" t="s">
        <v>409</v>
      </c>
    </row>
    <row r="14" spans="1:2" ht="9.9499999999999993" customHeight="1" x14ac:dyDescent="0.2">
      <c r="B14" s="447"/>
    </row>
    <row r="15" spans="1:2" ht="33" customHeight="1" x14ac:dyDescent="0.2">
      <c r="B15" s="447" t="s">
        <v>410</v>
      </c>
    </row>
    <row r="16" spans="1:2" ht="9.9499999999999993" customHeight="1" x14ac:dyDescent="0.2">
      <c r="B16" s="447"/>
    </row>
    <row r="17" spans="2:2" ht="105" customHeight="1" x14ac:dyDescent="0.2">
      <c r="B17" s="447" t="s">
        <v>411</v>
      </c>
    </row>
    <row r="18" spans="2:2" ht="9.9499999999999993" customHeight="1" x14ac:dyDescent="0.2">
      <c r="B18" s="447"/>
    </row>
    <row r="19" spans="2:2" ht="13.5" customHeight="1" x14ac:dyDescent="0.2">
      <c r="B19" s="448" t="s">
        <v>412</v>
      </c>
    </row>
    <row r="20" spans="2:2" ht="40.5" customHeight="1" x14ac:dyDescent="0.2">
      <c r="B20" s="449"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2" customWidth="1"/>
    <col min="2" max="2" width="78" style="452" customWidth="1"/>
    <col min="3" max="6" width="11" style="452"/>
    <col min="7" max="7" width="4.125" style="452" customWidth="1"/>
    <col min="8" max="256" width="11" style="452"/>
    <col min="257" max="257" width="1.875" style="452" customWidth="1"/>
    <col min="258" max="258" width="78" style="452" customWidth="1"/>
    <col min="259" max="262" width="11" style="452"/>
    <col min="263" max="263" width="4.125" style="452" customWidth="1"/>
    <col min="264" max="512" width="11" style="452"/>
    <col min="513" max="513" width="1.875" style="452" customWidth="1"/>
    <col min="514" max="514" width="78" style="452" customWidth="1"/>
    <col min="515" max="518" width="11" style="452"/>
    <col min="519" max="519" width="4.125" style="452" customWidth="1"/>
    <col min="520" max="768" width="11" style="452"/>
    <col min="769" max="769" width="1.875" style="452" customWidth="1"/>
    <col min="770" max="770" width="78" style="452" customWidth="1"/>
    <col min="771" max="774" width="11" style="452"/>
    <col min="775" max="775" width="4.125" style="452" customWidth="1"/>
    <col min="776" max="1024" width="11" style="452"/>
    <col min="1025" max="1025" width="1.875" style="452" customWidth="1"/>
    <col min="1026" max="1026" width="78" style="452" customWidth="1"/>
    <col min="1027" max="1030" width="11" style="452"/>
    <col min="1031" max="1031" width="4.125" style="452" customWidth="1"/>
    <col min="1032" max="1280" width="11" style="452"/>
    <col min="1281" max="1281" width="1.875" style="452" customWidth="1"/>
    <col min="1282" max="1282" width="78" style="452" customWidth="1"/>
    <col min="1283" max="1286" width="11" style="452"/>
    <col min="1287" max="1287" width="4.125" style="452" customWidth="1"/>
    <col min="1288" max="1536" width="11" style="452"/>
    <col min="1537" max="1537" width="1.875" style="452" customWidth="1"/>
    <col min="1538" max="1538" width="78" style="452" customWidth="1"/>
    <col min="1539" max="1542" width="11" style="452"/>
    <col min="1543" max="1543" width="4.125" style="452" customWidth="1"/>
    <col min="1544" max="1792" width="11" style="452"/>
    <col min="1793" max="1793" width="1.875" style="452" customWidth="1"/>
    <col min="1794" max="1794" width="78" style="452" customWidth="1"/>
    <col min="1795" max="1798" width="11" style="452"/>
    <col min="1799" max="1799" width="4.125" style="452" customWidth="1"/>
    <col min="1800" max="2048" width="11" style="452"/>
    <col min="2049" max="2049" width="1.875" style="452" customWidth="1"/>
    <col min="2050" max="2050" width="78" style="452" customWidth="1"/>
    <col min="2051" max="2054" width="11" style="452"/>
    <col min="2055" max="2055" width="4.125" style="452" customWidth="1"/>
    <col min="2056" max="2304" width="11" style="452"/>
    <col min="2305" max="2305" width="1.875" style="452" customWidth="1"/>
    <col min="2306" max="2306" width="78" style="452" customWidth="1"/>
    <col min="2307" max="2310" width="11" style="452"/>
    <col min="2311" max="2311" width="4.125" style="452" customWidth="1"/>
    <col min="2312" max="2560" width="11" style="452"/>
    <col min="2561" max="2561" width="1.875" style="452" customWidth="1"/>
    <col min="2562" max="2562" width="78" style="452" customWidth="1"/>
    <col min="2563" max="2566" width="11" style="452"/>
    <col min="2567" max="2567" width="4.125" style="452" customWidth="1"/>
    <col min="2568" max="2816" width="11" style="452"/>
    <col min="2817" max="2817" width="1.875" style="452" customWidth="1"/>
    <col min="2818" max="2818" width="78" style="452" customWidth="1"/>
    <col min="2819" max="2822" width="11" style="452"/>
    <col min="2823" max="2823" width="4.125" style="452" customWidth="1"/>
    <col min="2824" max="3072" width="11" style="452"/>
    <col min="3073" max="3073" width="1.875" style="452" customWidth="1"/>
    <col min="3074" max="3074" width="78" style="452" customWidth="1"/>
    <col min="3075" max="3078" width="11" style="452"/>
    <col min="3079" max="3079" width="4.125" style="452" customWidth="1"/>
    <col min="3080" max="3328" width="11" style="452"/>
    <col min="3329" max="3329" width="1.875" style="452" customWidth="1"/>
    <col min="3330" max="3330" width="78" style="452" customWidth="1"/>
    <col min="3331" max="3334" width="11" style="452"/>
    <col min="3335" max="3335" width="4.125" style="452" customWidth="1"/>
    <col min="3336" max="3584" width="11" style="452"/>
    <col min="3585" max="3585" width="1.875" style="452" customWidth="1"/>
    <col min="3586" max="3586" width="78" style="452" customWidth="1"/>
    <col min="3587" max="3590" width="11" style="452"/>
    <col min="3591" max="3591" width="4.125" style="452" customWidth="1"/>
    <col min="3592" max="3840" width="11" style="452"/>
    <col min="3841" max="3841" width="1.875" style="452" customWidth="1"/>
    <col min="3842" max="3842" width="78" style="452" customWidth="1"/>
    <col min="3843" max="3846" width="11" style="452"/>
    <col min="3847" max="3847" width="4.125" style="452" customWidth="1"/>
    <col min="3848" max="4096" width="11" style="452"/>
    <col min="4097" max="4097" width="1.875" style="452" customWidth="1"/>
    <col min="4098" max="4098" width="78" style="452" customWidth="1"/>
    <col min="4099" max="4102" width="11" style="452"/>
    <col min="4103" max="4103" width="4.125" style="452" customWidth="1"/>
    <col min="4104" max="4352" width="11" style="452"/>
    <col min="4353" max="4353" width="1.875" style="452" customWidth="1"/>
    <col min="4354" max="4354" width="78" style="452" customWidth="1"/>
    <col min="4355" max="4358" width="11" style="452"/>
    <col min="4359" max="4359" width="4.125" style="452" customWidth="1"/>
    <col min="4360" max="4608" width="11" style="452"/>
    <col min="4609" max="4609" width="1.875" style="452" customWidth="1"/>
    <col min="4610" max="4610" width="78" style="452" customWidth="1"/>
    <col min="4611" max="4614" width="11" style="452"/>
    <col min="4615" max="4615" width="4.125" style="452" customWidth="1"/>
    <col min="4616" max="4864" width="11" style="452"/>
    <col min="4865" max="4865" width="1.875" style="452" customWidth="1"/>
    <col min="4866" max="4866" width="78" style="452" customWidth="1"/>
    <col min="4867" max="4870" width="11" style="452"/>
    <col min="4871" max="4871" width="4.125" style="452" customWidth="1"/>
    <col min="4872" max="5120" width="11" style="452"/>
    <col min="5121" max="5121" width="1.875" style="452" customWidth="1"/>
    <col min="5122" max="5122" width="78" style="452" customWidth="1"/>
    <col min="5123" max="5126" width="11" style="452"/>
    <col min="5127" max="5127" width="4.125" style="452" customWidth="1"/>
    <col min="5128" max="5376" width="11" style="452"/>
    <col min="5377" max="5377" width="1.875" style="452" customWidth="1"/>
    <col min="5378" max="5378" width="78" style="452" customWidth="1"/>
    <col min="5379" max="5382" width="11" style="452"/>
    <col min="5383" max="5383" width="4.125" style="452" customWidth="1"/>
    <col min="5384" max="5632" width="11" style="452"/>
    <col min="5633" max="5633" width="1.875" style="452" customWidth="1"/>
    <col min="5634" max="5634" width="78" style="452" customWidth="1"/>
    <col min="5635" max="5638" width="11" style="452"/>
    <col min="5639" max="5639" width="4.125" style="452" customWidth="1"/>
    <col min="5640" max="5888" width="11" style="452"/>
    <col min="5889" max="5889" width="1.875" style="452" customWidth="1"/>
    <col min="5890" max="5890" width="78" style="452" customWidth="1"/>
    <col min="5891" max="5894" width="11" style="452"/>
    <col min="5895" max="5895" width="4.125" style="452" customWidth="1"/>
    <col min="5896" max="6144" width="11" style="452"/>
    <col min="6145" max="6145" width="1.875" style="452" customWidth="1"/>
    <col min="6146" max="6146" width="78" style="452" customWidth="1"/>
    <col min="6147" max="6150" width="11" style="452"/>
    <col min="6151" max="6151" width="4.125" style="452" customWidth="1"/>
    <col min="6152" max="6400" width="11" style="452"/>
    <col min="6401" max="6401" width="1.875" style="452" customWidth="1"/>
    <col min="6402" max="6402" width="78" style="452" customWidth="1"/>
    <col min="6403" max="6406" width="11" style="452"/>
    <col min="6407" max="6407" width="4.125" style="452" customWidth="1"/>
    <col min="6408" max="6656" width="11" style="452"/>
    <col min="6657" max="6657" width="1.875" style="452" customWidth="1"/>
    <col min="6658" max="6658" width="78" style="452" customWidth="1"/>
    <col min="6659" max="6662" width="11" style="452"/>
    <col min="6663" max="6663" width="4.125" style="452" customWidth="1"/>
    <col min="6664" max="6912" width="11" style="452"/>
    <col min="6913" max="6913" width="1.875" style="452" customWidth="1"/>
    <col min="6914" max="6914" width="78" style="452" customWidth="1"/>
    <col min="6915" max="6918" width="11" style="452"/>
    <col min="6919" max="6919" width="4.125" style="452" customWidth="1"/>
    <col min="6920" max="7168" width="11" style="452"/>
    <col min="7169" max="7169" width="1.875" style="452" customWidth="1"/>
    <col min="7170" max="7170" width="78" style="452" customWidth="1"/>
    <col min="7171" max="7174" width="11" style="452"/>
    <col min="7175" max="7175" width="4.125" style="452" customWidth="1"/>
    <col min="7176" max="7424" width="11" style="452"/>
    <col min="7425" max="7425" width="1.875" style="452" customWidth="1"/>
    <col min="7426" max="7426" width="78" style="452" customWidth="1"/>
    <col min="7427" max="7430" width="11" style="452"/>
    <col min="7431" max="7431" width="4.125" style="452" customWidth="1"/>
    <col min="7432" max="7680" width="11" style="452"/>
    <col min="7681" max="7681" width="1.875" style="452" customWidth="1"/>
    <col min="7682" max="7682" width="78" style="452" customWidth="1"/>
    <col min="7683" max="7686" width="11" style="452"/>
    <col min="7687" max="7687" width="4.125" style="452" customWidth="1"/>
    <col min="7688" max="7936" width="11" style="452"/>
    <col min="7937" max="7937" width="1.875" style="452" customWidth="1"/>
    <col min="7938" max="7938" width="78" style="452" customWidth="1"/>
    <col min="7939" max="7942" width="11" style="452"/>
    <col min="7943" max="7943" width="4.125" style="452" customWidth="1"/>
    <col min="7944" max="8192" width="11" style="452"/>
    <col min="8193" max="8193" width="1.875" style="452" customWidth="1"/>
    <col min="8194" max="8194" width="78" style="452" customWidth="1"/>
    <col min="8195" max="8198" width="11" style="452"/>
    <col min="8199" max="8199" width="4.125" style="452" customWidth="1"/>
    <col min="8200" max="8448" width="11" style="452"/>
    <col min="8449" max="8449" width="1.875" style="452" customWidth="1"/>
    <col min="8450" max="8450" width="78" style="452" customWidth="1"/>
    <col min="8451" max="8454" width="11" style="452"/>
    <col min="8455" max="8455" width="4.125" style="452" customWidth="1"/>
    <col min="8456" max="8704" width="11" style="452"/>
    <col min="8705" max="8705" width="1.875" style="452" customWidth="1"/>
    <col min="8706" max="8706" width="78" style="452" customWidth="1"/>
    <col min="8707" max="8710" width="11" style="452"/>
    <col min="8711" max="8711" width="4.125" style="452" customWidth="1"/>
    <col min="8712" max="8960" width="11" style="452"/>
    <col min="8961" max="8961" width="1.875" style="452" customWidth="1"/>
    <col min="8962" max="8962" width="78" style="452" customWidth="1"/>
    <col min="8963" max="8966" width="11" style="452"/>
    <col min="8967" max="8967" width="4.125" style="452" customWidth="1"/>
    <col min="8968" max="9216" width="11" style="452"/>
    <col min="9217" max="9217" width="1.875" style="452" customWidth="1"/>
    <col min="9218" max="9218" width="78" style="452" customWidth="1"/>
    <col min="9219" max="9222" width="11" style="452"/>
    <col min="9223" max="9223" width="4.125" style="452" customWidth="1"/>
    <col min="9224" max="9472" width="11" style="452"/>
    <col min="9473" max="9473" width="1.875" style="452" customWidth="1"/>
    <col min="9474" max="9474" width="78" style="452" customWidth="1"/>
    <col min="9475" max="9478" width="11" style="452"/>
    <col min="9479" max="9479" width="4.125" style="452" customWidth="1"/>
    <col min="9480" max="9728" width="11" style="452"/>
    <col min="9729" max="9729" width="1.875" style="452" customWidth="1"/>
    <col min="9730" max="9730" width="78" style="452" customWidth="1"/>
    <col min="9731" max="9734" width="11" style="452"/>
    <col min="9735" max="9735" width="4.125" style="452" customWidth="1"/>
    <col min="9736" max="9984" width="11" style="452"/>
    <col min="9985" max="9985" width="1.875" style="452" customWidth="1"/>
    <col min="9986" max="9986" width="78" style="452" customWidth="1"/>
    <col min="9987" max="9990" width="11" style="452"/>
    <col min="9991" max="9991" width="4.125" style="452" customWidth="1"/>
    <col min="9992" max="10240" width="11" style="452"/>
    <col min="10241" max="10241" width="1.875" style="452" customWidth="1"/>
    <col min="10242" max="10242" width="78" style="452" customWidth="1"/>
    <col min="10243" max="10246" width="11" style="452"/>
    <col min="10247" max="10247" width="4.125" style="452" customWidth="1"/>
    <col min="10248" max="10496" width="11" style="452"/>
    <col min="10497" max="10497" width="1.875" style="452" customWidth="1"/>
    <col min="10498" max="10498" width="78" style="452" customWidth="1"/>
    <col min="10499" max="10502" width="11" style="452"/>
    <col min="10503" max="10503" width="4.125" style="452" customWidth="1"/>
    <col min="10504" max="10752" width="11" style="452"/>
    <col min="10753" max="10753" width="1.875" style="452" customWidth="1"/>
    <col min="10754" max="10754" width="78" style="452" customWidth="1"/>
    <col min="10755" max="10758" width="11" style="452"/>
    <col min="10759" max="10759" width="4.125" style="452" customWidth="1"/>
    <col min="10760" max="11008" width="11" style="452"/>
    <col min="11009" max="11009" width="1.875" style="452" customWidth="1"/>
    <col min="11010" max="11010" width="78" style="452" customWidth="1"/>
    <col min="11011" max="11014" width="11" style="452"/>
    <col min="11015" max="11015" width="4.125" style="452" customWidth="1"/>
    <col min="11016" max="11264" width="11" style="452"/>
    <col min="11265" max="11265" width="1.875" style="452" customWidth="1"/>
    <col min="11266" max="11266" width="78" style="452" customWidth="1"/>
    <col min="11267" max="11270" width="11" style="452"/>
    <col min="11271" max="11271" width="4.125" style="452" customWidth="1"/>
    <col min="11272" max="11520" width="11" style="452"/>
    <col min="11521" max="11521" width="1.875" style="452" customWidth="1"/>
    <col min="11522" max="11522" width="78" style="452" customWidth="1"/>
    <col min="11523" max="11526" width="11" style="452"/>
    <col min="11527" max="11527" width="4.125" style="452" customWidth="1"/>
    <col min="11528" max="11776" width="11" style="452"/>
    <col min="11777" max="11777" width="1.875" style="452" customWidth="1"/>
    <col min="11778" max="11778" width="78" style="452" customWidth="1"/>
    <col min="11779" max="11782" width="11" style="452"/>
    <col min="11783" max="11783" width="4.125" style="452" customWidth="1"/>
    <col min="11784" max="12032" width="11" style="452"/>
    <col min="12033" max="12033" width="1.875" style="452" customWidth="1"/>
    <col min="12034" max="12034" width="78" style="452" customWidth="1"/>
    <col min="12035" max="12038" width="11" style="452"/>
    <col min="12039" max="12039" width="4.125" style="452" customWidth="1"/>
    <col min="12040" max="12288" width="11" style="452"/>
    <col min="12289" max="12289" width="1.875" style="452" customWidth="1"/>
    <col min="12290" max="12290" width="78" style="452" customWidth="1"/>
    <col min="12291" max="12294" width="11" style="452"/>
    <col min="12295" max="12295" width="4.125" style="452" customWidth="1"/>
    <col min="12296" max="12544" width="11" style="452"/>
    <col min="12545" max="12545" width="1.875" style="452" customWidth="1"/>
    <col min="12546" max="12546" width="78" style="452" customWidth="1"/>
    <col min="12547" max="12550" width="11" style="452"/>
    <col min="12551" max="12551" width="4.125" style="452" customWidth="1"/>
    <col min="12552" max="12800" width="11" style="452"/>
    <col min="12801" max="12801" width="1.875" style="452" customWidth="1"/>
    <col min="12802" max="12802" width="78" style="452" customWidth="1"/>
    <col min="12803" max="12806" width="11" style="452"/>
    <col min="12807" max="12807" width="4.125" style="452" customWidth="1"/>
    <col min="12808" max="13056" width="11" style="452"/>
    <col min="13057" max="13057" width="1.875" style="452" customWidth="1"/>
    <col min="13058" max="13058" width="78" style="452" customWidth="1"/>
    <col min="13059" max="13062" width="11" style="452"/>
    <col min="13063" max="13063" width="4.125" style="452" customWidth="1"/>
    <col min="13064" max="13312" width="11" style="452"/>
    <col min="13313" max="13313" width="1.875" style="452" customWidth="1"/>
    <col min="13314" max="13314" width="78" style="452" customWidth="1"/>
    <col min="13315" max="13318" width="11" style="452"/>
    <col min="13319" max="13319" width="4.125" style="452" customWidth="1"/>
    <col min="13320" max="13568" width="11" style="452"/>
    <col min="13569" max="13569" width="1.875" style="452" customWidth="1"/>
    <col min="13570" max="13570" width="78" style="452" customWidth="1"/>
    <col min="13571" max="13574" width="11" style="452"/>
    <col min="13575" max="13575" width="4.125" style="452" customWidth="1"/>
    <col min="13576" max="13824" width="11" style="452"/>
    <col min="13825" max="13825" width="1.875" style="452" customWidth="1"/>
    <col min="13826" max="13826" width="78" style="452" customWidth="1"/>
    <col min="13827" max="13830" width="11" style="452"/>
    <col min="13831" max="13831" width="4.125" style="452" customWidth="1"/>
    <col min="13832" max="14080" width="11" style="452"/>
    <col min="14081" max="14081" width="1.875" style="452" customWidth="1"/>
    <col min="14082" max="14082" width="78" style="452" customWidth="1"/>
    <col min="14083" max="14086" width="11" style="452"/>
    <col min="14087" max="14087" width="4.125" style="452" customWidth="1"/>
    <col min="14088" max="14336" width="11" style="452"/>
    <col min="14337" max="14337" width="1.875" style="452" customWidth="1"/>
    <col min="14338" max="14338" width="78" style="452" customWidth="1"/>
    <col min="14339" max="14342" width="11" style="452"/>
    <col min="14343" max="14343" width="4.125" style="452" customWidth="1"/>
    <col min="14344" max="14592" width="11" style="452"/>
    <col min="14593" max="14593" width="1.875" style="452" customWidth="1"/>
    <col min="14594" max="14594" width="78" style="452" customWidth="1"/>
    <col min="14595" max="14598" width="11" style="452"/>
    <col min="14599" max="14599" width="4.125" style="452" customWidth="1"/>
    <col min="14600" max="14848" width="11" style="452"/>
    <col min="14849" max="14849" width="1.875" style="452" customWidth="1"/>
    <col min="14850" max="14850" width="78" style="452" customWidth="1"/>
    <col min="14851" max="14854" width="11" style="452"/>
    <col min="14855" max="14855" width="4.125" style="452" customWidth="1"/>
    <col min="14856" max="15104" width="11" style="452"/>
    <col min="15105" max="15105" width="1.875" style="452" customWidth="1"/>
    <col min="15106" max="15106" width="78" style="452" customWidth="1"/>
    <col min="15107" max="15110" width="11" style="452"/>
    <col min="15111" max="15111" width="4.125" style="452" customWidth="1"/>
    <col min="15112" max="15360" width="11" style="452"/>
    <col min="15361" max="15361" width="1.875" style="452" customWidth="1"/>
    <col min="15362" max="15362" width="78" style="452" customWidth="1"/>
    <col min="15363" max="15366" width="11" style="452"/>
    <col min="15367" max="15367" width="4.125" style="452" customWidth="1"/>
    <col min="15368" max="15616" width="11" style="452"/>
    <col min="15617" max="15617" width="1.875" style="452" customWidth="1"/>
    <col min="15618" max="15618" width="78" style="452" customWidth="1"/>
    <col min="15619" max="15622" width="11" style="452"/>
    <col min="15623" max="15623" width="4.125" style="452" customWidth="1"/>
    <col min="15624" max="15872" width="11" style="452"/>
    <col min="15873" max="15873" width="1.875" style="452" customWidth="1"/>
    <col min="15874" max="15874" width="78" style="452" customWidth="1"/>
    <col min="15875" max="15878" width="11" style="452"/>
    <col min="15879" max="15879" width="4.125" style="452" customWidth="1"/>
    <col min="15880" max="16128" width="11" style="452"/>
    <col min="16129" max="16129" width="1.875" style="452" customWidth="1"/>
    <col min="16130" max="16130" width="78" style="452" customWidth="1"/>
    <col min="16131" max="16134" width="11" style="452"/>
    <col min="16135" max="16135" width="4.125" style="452" customWidth="1"/>
    <col min="16136" max="16384" width="11" style="452"/>
  </cols>
  <sheetData>
    <row r="1" spans="1:2" ht="39.75" customHeight="1" x14ac:dyDescent="0.2">
      <c r="A1" s="450"/>
      <c r="B1" s="451" t="s">
        <v>6</v>
      </c>
    </row>
    <row r="2" spans="1:2" ht="25.5" customHeight="1" x14ac:dyDescent="0.2">
      <c r="B2" s="453" t="s">
        <v>403</v>
      </c>
    </row>
    <row r="3" spans="1:2" ht="24.95" customHeight="1" x14ac:dyDescent="0.2">
      <c r="A3" s="454"/>
      <c r="B3" s="455" t="s">
        <v>414</v>
      </c>
    </row>
    <row r="4" spans="1:2" s="445" customFormat="1" ht="12" x14ac:dyDescent="0.2"/>
    <row r="5" spans="1:2" s="445" customFormat="1" ht="139.5" customHeight="1" x14ac:dyDescent="0.2">
      <c r="B5" s="447" t="s">
        <v>415</v>
      </c>
    </row>
    <row r="6" spans="1:2" s="445" customFormat="1" ht="9.9499999999999993" customHeight="1" x14ac:dyDescent="0.2">
      <c r="B6" s="447"/>
    </row>
    <row r="7" spans="1:2" s="445" customFormat="1" ht="222.75" customHeight="1" x14ac:dyDescent="0.2">
      <c r="B7" s="447" t="s">
        <v>416</v>
      </c>
    </row>
    <row r="8" spans="1:2" s="445" customFormat="1" ht="9.9499999999999993" customHeight="1" x14ac:dyDescent="0.2">
      <c r="B8" s="447"/>
    </row>
    <row r="9" spans="1:2" s="445" customFormat="1" ht="61.5" customHeight="1" x14ac:dyDescent="0.2">
      <c r="B9" s="456" t="s">
        <v>417</v>
      </c>
    </row>
    <row r="10" spans="1:2" s="445" customFormat="1" ht="9.9499999999999993" customHeight="1" x14ac:dyDescent="0.2">
      <c r="B10" s="447"/>
    </row>
    <row r="11" spans="1:2" s="445" customFormat="1" ht="152.25" customHeight="1" x14ac:dyDescent="0.2">
      <c r="B11" s="447" t="s">
        <v>418</v>
      </c>
    </row>
    <row r="12" spans="1:2" s="445" customFormat="1" ht="9.9499999999999993" customHeight="1" x14ac:dyDescent="0.2">
      <c r="B12" s="447"/>
    </row>
    <row r="13" spans="1:2" s="445" customFormat="1" ht="96" customHeight="1" x14ac:dyDescent="0.2">
      <c r="B13" s="447" t="s">
        <v>419</v>
      </c>
    </row>
    <row r="14" spans="1:2" s="445" customFormat="1" ht="9.9499999999999993" customHeight="1" x14ac:dyDescent="0.2">
      <c r="B14" s="447"/>
    </row>
    <row r="15" spans="1:2" s="445" customFormat="1" ht="176.25" customHeight="1" x14ac:dyDescent="0.2">
      <c r="B15" s="456" t="s">
        <v>420</v>
      </c>
    </row>
    <row r="16" spans="1:2" s="445" customFormat="1" ht="9.9499999999999993" customHeight="1" x14ac:dyDescent="0.2">
      <c r="B16" s="447"/>
    </row>
    <row r="17" spans="1:6" s="445" customFormat="1" ht="26.25" customHeight="1" x14ac:dyDescent="0.2">
      <c r="B17" s="448" t="s">
        <v>421</v>
      </c>
    </row>
    <row r="18" spans="1:6" s="445" customFormat="1" ht="37.5" customHeight="1" x14ac:dyDescent="0.2">
      <c r="B18" s="449" t="s">
        <v>422</v>
      </c>
    </row>
    <row r="19" spans="1:6" s="445" customFormat="1" ht="12" x14ac:dyDescent="0.2"/>
    <row r="20" spans="1:6" s="445" customFormat="1" ht="12" x14ac:dyDescent="0.2"/>
    <row r="21" spans="1:6" s="445" customFormat="1" ht="12" x14ac:dyDescent="0.2"/>
    <row r="22" spans="1:6" x14ac:dyDescent="0.2">
      <c r="A22" s="454"/>
      <c r="B22" s="454"/>
      <c r="C22" s="454"/>
      <c r="D22" s="454"/>
      <c r="E22" s="454"/>
      <c r="F22" s="454"/>
    </row>
    <row r="23" spans="1:6" x14ac:dyDescent="0.2">
      <c r="A23" s="454"/>
      <c r="B23" s="454"/>
      <c r="C23" s="454"/>
      <c r="D23" s="454"/>
      <c r="E23" s="454"/>
      <c r="F23" s="454"/>
    </row>
    <row r="24" spans="1:6" x14ac:dyDescent="0.2">
      <c r="A24" s="457"/>
      <c r="B24" s="454"/>
      <c r="C24" s="454"/>
      <c r="D24" s="454"/>
      <c r="E24" s="454"/>
      <c r="F24" s="454"/>
    </row>
    <row r="25" spans="1:6" x14ac:dyDescent="0.2">
      <c r="A25" s="458"/>
      <c r="B25" s="454"/>
      <c r="C25" s="454"/>
      <c r="D25" s="454"/>
      <c r="E25" s="454"/>
      <c r="F25" s="454"/>
    </row>
    <row r="26" spans="1:6" x14ac:dyDescent="0.2">
      <c r="A26" s="454"/>
      <c r="B26" s="454"/>
      <c r="C26" s="454"/>
      <c r="D26" s="454"/>
      <c r="E26" s="454"/>
      <c r="F26" s="454"/>
    </row>
    <row r="27" spans="1:6" x14ac:dyDescent="0.2">
      <c r="A27" s="454"/>
      <c r="B27" s="454"/>
      <c r="C27" s="454"/>
      <c r="D27" s="454"/>
      <c r="E27" s="454"/>
      <c r="F27" s="454"/>
    </row>
    <row r="28" spans="1:6" x14ac:dyDescent="0.2">
      <c r="A28" s="454"/>
      <c r="B28" s="454"/>
      <c r="C28" s="454"/>
      <c r="D28" s="454"/>
      <c r="E28" s="454"/>
      <c r="F28" s="454"/>
    </row>
    <row r="29" spans="1:6" x14ac:dyDescent="0.2">
      <c r="A29" s="454"/>
      <c r="B29" s="454"/>
      <c r="C29" s="454"/>
      <c r="D29" s="454"/>
      <c r="E29" s="454"/>
      <c r="F29" s="454"/>
    </row>
    <row r="30" spans="1:6" x14ac:dyDescent="0.2">
      <c r="A30" s="454"/>
      <c r="B30" s="454"/>
      <c r="C30" s="454"/>
      <c r="D30" s="454"/>
      <c r="E30" s="454"/>
      <c r="F30" s="454"/>
    </row>
    <row r="31" spans="1:6" x14ac:dyDescent="0.2">
      <c r="A31" s="454"/>
      <c r="B31" s="454"/>
      <c r="C31" s="454"/>
      <c r="D31" s="454"/>
      <c r="E31" s="454"/>
      <c r="F31" s="454"/>
    </row>
    <row r="32" spans="1:6" x14ac:dyDescent="0.2">
      <c r="A32" s="454"/>
      <c r="B32" s="454"/>
      <c r="C32" s="454"/>
      <c r="D32" s="454"/>
      <c r="E32" s="454"/>
      <c r="F32" s="454"/>
    </row>
    <row r="33" spans="1:10" x14ac:dyDescent="0.2">
      <c r="A33" s="459"/>
      <c r="B33" s="459"/>
      <c r="C33" s="459"/>
      <c r="D33" s="459"/>
      <c r="E33" s="459"/>
      <c r="F33" s="459"/>
    </row>
    <row r="34" spans="1:10" x14ac:dyDescent="0.2">
      <c r="A34" s="454"/>
      <c r="B34" s="454"/>
      <c r="C34" s="454"/>
      <c r="D34" s="454"/>
      <c r="E34" s="454"/>
      <c r="F34" s="454"/>
    </row>
    <row r="35" spans="1:10" x14ac:dyDescent="0.2">
      <c r="A35" s="454"/>
      <c r="B35" s="454"/>
      <c r="C35" s="454"/>
      <c r="D35" s="454"/>
      <c r="E35" s="454"/>
      <c r="F35" s="454"/>
    </row>
    <row r="36" spans="1:10" ht="8.1" customHeight="1" x14ac:dyDescent="0.2">
      <c r="A36" s="454"/>
      <c r="B36" s="454"/>
      <c r="C36" s="454"/>
      <c r="D36" s="454"/>
      <c r="E36" s="454"/>
      <c r="F36" s="454"/>
    </row>
    <row r="37" spans="1:10" ht="13.5" customHeight="1" x14ac:dyDescent="0.2">
      <c r="A37" s="454"/>
      <c r="B37" s="454"/>
      <c r="C37" s="454"/>
      <c r="D37" s="454"/>
      <c r="E37" s="454"/>
      <c r="F37" s="454"/>
    </row>
    <row r="38" spans="1:10" x14ac:dyDescent="0.2">
      <c r="A38" s="454"/>
      <c r="B38" s="454"/>
      <c r="C38" s="454"/>
      <c r="D38" s="454"/>
      <c r="E38" s="454"/>
      <c r="F38" s="454"/>
    </row>
    <row r="39" spans="1:10" x14ac:dyDescent="0.2">
      <c r="A39" s="454"/>
      <c r="B39" s="454"/>
      <c r="C39" s="454"/>
      <c r="D39" s="454"/>
      <c r="E39" s="454"/>
      <c r="F39" s="454"/>
      <c r="J39" s="460"/>
    </row>
    <row r="40" spans="1:10" x14ac:dyDescent="0.2">
      <c r="A40" s="454"/>
      <c r="B40" s="454"/>
      <c r="C40" s="454"/>
      <c r="D40" s="454"/>
      <c r="E40" s="454"/>
      <c r="F40" s="454"/>
    </row>
    <row r="41" spans="1:10" x14ac:dyDescent="0.2">
      <c r="A41" s="454"/>
      <c r="B41" s="454"/>
      <c r="C41" s="454"/>
      <c r="D41" s="454"/>
      <c r="E41" s="454"/>
      <c r="F41" s="454"/>
    </row>
    <row r="42" spans="1:10" x14ac:dyDescent="0.2">
      <c r="A42" s="454"/>
      <c r="B42" s="454"/>
      <c r="C42" s="454"/>
      <c r="D42" s="454"/>
      <c r="E42" s="454"/>
      <c r="F42" s="454"/>
    </row>
    <row r="43" spans="1:10" ht="33" customHeight="1" x14ac:dyDescent="0.2">
      <c r="A43" s="454"/>
      <c r="B43" s="454"/>
      <c r="C43" s="454"/>
      <c r="D43" s="454"/>
      <c r="E43" s="454"/>
      <c r="F43" s="454"/>
    </row>
    <row r="44" spans="1:10" ht="16.5" customHeight="1" x14ac:dyDescent="0.2">
      <c r="A44" s="454"/>
      <c r="B44" s="454"/>
      <c r="C44" s="454"/>
      <c r="D44" s="454"/>
      <c r="E44" s="454"/>
      <c r="F44" s="454"/>
    </row>
    <row r="45" spans="1:10" x14ac:dyDescent="0.2">
      <c r="A45" s="454"/>
      <c r="B45" s="454"/>
      <c r="C45" s="454"/>
      <c r="D45" s="454"/>
      <c r="E45" s="454"/>
      <c r="F45" s="454"/>
    </row>
    <row r="46" spans="1:10" x14ac:dyDescent="0.2">
      <c r="A46" s="454"/>
      <c r="B46" s="454"/>
      <c r="C46" s="454"/>
      <c r="D46" s="454"/>
      <c r="E46" s="454"/>
      <c r="F46" s="454"/>
    </row>
    <row r="47" spans="1:10" x14ac:dyDescent="0.2">
      <c r="A47" s="454"/>
      <c r="B47" s="454"/>
      <c r="C47" s="454"/>
      <c r="D47" s="454"/>
      <c r="E47" s="454"/>
      <c r="F47" s="454"/>
    </row>
    <row r="48" spans="1:10" x14ac:dyDescent="0.2">
      <c r="A48" s="454"/>
      <c r="B48" s="454"/>
      <c r="C48" s="454"/>
      <c r="D48" s="454"/>
      <c r="E48" s="454"/>
      <c r="F48" s="454"/>
    </row>
    <row r="49" spans="1:6" x14ac:dyDescent="0.2">
      <c r="A49" s="454"/>
      <c r="B49" s="454"/>
      <c r="C49" s="454"/>
      <c r="D49" s="454"/>
      <c r="E49" s="454"/>
      <c r="F49" s="454"/>
    </row>
    <row r="50" spans="1:6" x14ac:dyDescent="0.2">
      <c r="A50" s="454"/>
      <c r="B50" s="454"/>
      <c r="C50" s="454"/>
      <c r="D50" s="454"/>
      <c r="E50" s="454"/>
      <c r="F50" s="454"/>
    </row>
    <row r="51" spans="1:6" x14ac:dyDescent="0.2">
      <c r="A51" s="454"/>
      <c r="B51" s="454"/>
      <c r="C51" s="454"/>
      <c r="D51" s="454"/>
      <c r="E51" s="454"/>
      <c r="F51" s="454"/>
    </row>
    <row r="52" spans="1:6" x14ac:dyDescent="0.2">
      <c r="A52" s="454"/>
      <c r="B52" s="454"/>
      <c r="C52" s="454"/>
      <c r="D52" s="454"/>
      <c r="E52" s="454"/>
      <c r="F52" s="454"/>
    </row>
    <row r="53" spans="1:6" x14ac:dyDescent="0.2">
      <c r="A53" s="454"/>
      <c r="B53" s="454"/>
      <c r="C53" s="454"/>
      <c r="D53" s="454"/>
      <c r="E53" s="454"/>
      <c r="F53" s="454"/>
    </row>
    <row r="54" spans="1:6" x14ac:dyDescent="0.2">
      <c r="A54" s="454"/>
      <c r="B54" s="454"/>
      <c r="C54" s="454"/>
      <c r="D54" s="454"/>
      <c r="E54" s="454"/>
      <c r="F54" s="454"/>
    </row>
    <row r="55" spans="1:6" x14ac:dyDescent="0.2">
      <c r="A55" s="454"/>
      <c r="B55" s="454"/>
      <c r="C55" s="454"/>
      <c r="D55" s="454"/>
      <c r="E55" s="454"/>
      <c r="F55" s="454"/>
    </row>
    <row r="56" spans="1:6" x14ac:dyDescent="0.2">
      <c r="A56" s="454"/>
      <c r="B56" s="454"/>
      <c r="C56" s="454"/>
      <c r="D56" s="454"/>
      <c r="E56" s="454"/>
      <c r="F56" s="454"/>
    </row>
    <row r="57" spans="1:6" x14ac:dyDescent="0.2">
      <c r="A57" s="454"/>
      <c r="B57" s="454"/>
      <c r="C57" s="454"/>
      <c r="D57" s="454"/>
      <c r="E57" s="454"/>
      <c r="F57" s="454"/>
    </row>
    <row r="58" spans="1:6" x14ac:dyDescent="0.2">
      <c r="A58" s="454"/>
      <c r="B58" s="454"/>
      <c r="C58" s="454"/>
      <c r="D58" s="454"/>
      <c r="E58" s="454"/>
      <c r="F58" s="454"/>
    </row>
    <row r="59" spans="1:6" x14ac:dyDescent="0.2">
      <c r="A59" s="454"/>
      <c r="B59" s="454"/>
      <c r="C59" s="454"/>
      <c r="D59" s="454"/>
      <c r="E59" s="454"/>
      <c r="F59" s="454"/>
    </row>
    <row r="60" spans="1:6" x14ac:dyDescent="0.2">
      <c r="A60" s="454"/>
      <c r="B60" s="454"/>
      <c r="C60" s="454"/>
      <c r="D60" s="454"/>
      <c r="E60" s="454"/>
      <c r="F60" s="454"/>
    </row>
    <row r="61" spans="1:6" x14ac:dyDescent="0.2">
      <c r="A61" s="454"/>
      <c r="B61" s="454"/>
      <c r="C61" s="454"/>
      <c r="D61" s="454"/>
      <c r="E61" s="454"/>
      <c r="F61" s="454"/>
    </row>
    <row r="62" spans="1:6" x14ac:dyDescent="0.2">
      <c r="A62" s="454"/>
      <c r="B62" s="454"/>
      <c r="C62" s="454"/>
      <c r="D62" s="454"/>
      <c r="E62" s="454"/>
      <c r="F62" s="454"/>
    </row>
    <row r="63" spans="1:6" x14ac:dyDescent="0.2">
      <c r="A63" s="454"/>
      <c r="B63" s="454"/>
      <c r="C63" s="454"/>
      <c r="D63" s="454"/>
      <c r="E63" s="454"/>
      <c r="F63" s="454"/>
    </row>
    <row r="64" spans="1:6" x14ac:dyDescent="0.2">
      <c r="A64" s="454"/>
      <c r="B64" s="454"/>
      <c r="C64" s="454"/>
      <c r="D64" s="454"/>
      <c r="E64" s="454"/>
      <c r="F64" s="454"/>
    </row>
    <row r="65" spans="1:6" x14ac:dyDescent="0.2">
      <c r="A65" s="454"/>
      <c r="B65" s="454"/>
      <c r="C65" s="454"/>
      <c r="D65" s="454"/>
      <c r="E65" s="454"/>
      <c r="F65" s="454"/>
    </row>
    <row r="66" spans="1:6" x14ac:dyDescent="0.2">
      <c r="A66" s="454"/>
      <c r="B66" s="454"/>
      <c r="C66" s="454"/>
      <c r="D66" s="454"/>
      <c r="E66" s="454"/>
      <c r="F66" s="454"/>
    </row>
    <row r="67" spans="1:6" x14ac:dyDescent="0.2">
      <c r="A67" s="454"/>
      <c r="B67" s="454"/>
      <c r="C67" s="454"/>
      <c r="D67" s="454"/>
      <c r="E67" s="454"/>
      <c r="F67" s="454"/>
    </row>
    <row r="68" spans="1:6" x14ac:dyDescent="0.2">
      <c r="A68" s="454"/>
      <c r="B68" s="454"/>
      <c r="C68" s="454"/>
      <c r="D68" s="454"/>
      <c r="E68" s="454"/>
      <c r="F68" s="454"/>
    </row>
    <row r="69" spans="1:6" x14ac:dyDescent="0.2">
      <c r="A69" s="454"/>
      <c r="B69" s="454"/>
      <c r="C69" s="454"/>
      <c r="D69" s="454"/>
      <c r="E69" s="454"/>
      <c r="F69" s="454"/>
    </row>
    <row r="70" spans="1:6" x14ac:dyDescent="0.2">
      <c r="A70" s="454"/>
      <c r="B70" s="454"/>
      <c r="C70" s="454"/>
      <c r="D70" s="454"/>
      <c r="E70" s="454"/>
      <c r="F70" s="454"/>
    </row>
    <row r="71" spans="1:6" x14ac:dyDescent="0.2">
      <c r="A71" s="454"/>
      <c r="B71" s="454"/>
      <c r="C71" s="454"/>
      <c r="D71" s="454"/>
      <c r="E71" s="454"/>
      <c r="F71" s="454"/>
    </row>
    <row r="72" spans="1:6" x14ac:dyDescent="0.2">
      <c r="A72" s="454"/>
      <c r="B72" s="454"/>
      <c r="C72" s="454"/>
      <c r="D72" s="454"/>
      <c r="E72" s="454"/>
      <c r="F72" s="454"/>
    </row>
    <row r="73" spans="1:6" x14ac:dyDescent="0.2">
      <c r="A73" s="454"/>
      <c r="B73" s="454"/>
      <c r="C73" s="454"/>
      <c r="D73" s="454"/>
      <c r="E73" s="454"/>
      <c r="F73" s="454"/>
    </row>
    <row r="74" spans="1:6" x14ac:dyDescent="0.2">
      <c r="A74" s="454"/>
      <c r="B74" s="454"/>
      <c r="C74" s="454"/>
      <c r="D74" s="454"/>
      <c r="E74" s="454"/>
      <c r="F74" s="454"/>
    </row>
    <row r="75" spans="1:6" x14ac:dyDescent="0.2">
      <c r="A75" s="454"/>
      <c r="B75" s="454"/>
      <c r="C75" s="454"/>
      <c r="D75" s="454"/>
      <c r="E75" s="454"/>
      <c r="F75" s="454"/>
    </row>
    <row r="76" spans="1:6" x14ac:dyDescent="0.2">
      <c r="A76" s="454"/>
      <c r="B76" s="454"/>
      <c r="C76" s="454"/>
      <c r="D76" s="454"/>
      <c r="E76" s="454"/>
      <c r="F76" s="454"/>
    </row>
    <row r="77" spans="1:6" x14ac:dyDescent="0.2">
      <c r="A77" s="454"/>
      <c r="B77" s="454"/>
      <c r="C77" s="454"/>
      <c r="D77" s="454"/>
      <c r="E77" s="454"/>
      <c r="F77" s="454"/>
    </row>
    <row r="78" spans="1:6" x14ac:dyDescent="0.2">
      <c r="A78" s="454"/>
      <c r="B78" s="454"/>
      <c r="C78" s="454"/>
      <c r="D78" s="454"/>
      <c r="E78" s="454"/>
      <c r="F78" s="454"/>
    </row>
    <row r="79" spans="1:6" x14ac:dyDescent="0.2">
      <c r="A79" s="454"/>
      <c r="B79" s="454"/>
      <c r="C79" s="454"/>
      <c r="D79" s="454"/>
      <c r="E79" s="454"/>
      <c r="F79" s="454"/>
    </row>
    <row r="80" spans="1:6" x14ac:dyDescent="0.2">
      <c r="A80" s="454"/>
      <c r="B80" s="454"/>
      <c r="C80" s="454"/>
      <c r="D80" s="454"/>
      <c r="E80" s="454"/>
      <c r="F80" s="454"/>
    </row>
    <row r="81" spans="1:6" x14ac:dyDescent="0.2">
      <c r="A81" s="454"/>
      <c r="B81" s="454"/>
      <c r="C81" s="454"/>
      <c r="D81" s="454"/>
      <c r="E81" s="454"/>
      <c r="F81" s="454"/>
    </row>
    <row r="82" spans="1:6" x14ac:dyDescent="0.2">
      <c r="A82" s="454"/>
      <c r="B82" s="454"/>
      <c r="C82" s="454"/>
      <c r="D82" s="454"/>
      <c r="E82" s="454"/>
      <c r="F82" s="454"/>
    </row>
    <row r="83" spans="1:6" x14ac:dyDescent="0.2">
      <c r="A83" s="454"/>
      <c r="B83" s="454"/>
      <c r="C83" s="454"/>
      <c r="D83" s="454"/>
      <c r="E83" s="454"/>
      <c r="F83" s="454"/>
    </row>
    <row r="84" spans="1:6" x14ac:dyDescent="0.2">
      <c r="A84" s="454"/>
      <c r="B84" s="454"/>
      <c r="C84" s="454"/>
      <c r="D84" s="454"/>
      <c r="E84" s="454"/>
      <c r="F84" s="454"/>
    </row>
    <row r="85" spans="1:6" x14ac:dyDescent="0.2">
      <c r="A85" s="454"/>
      <c r="B85" s="454"/>
      <c r="C85" s="454"/>
      <c r="D85" s="454"/>
      <c r="E85" s="454"/>
      <c r="F85" s="454"/>
    </row>
    <row r="86" spans="1:6" x14ac:dyDescent="0.2">
      <c r="A86" s="454"/>
      <c r="B86" s="454"/>
      <c r="C86" s="454"/>
      <c r="D86" s="454"/>
      <c r="E86" s="454"/>
      <c r="F86" s="454"/>
    </row>
    <row r="87" spans="1:6" x14ac:dyDescent="0.2">
      <c r="A87" s="454"/>
      <c r="B87" s="454"/>
      <c r="C87" s="454"/>
      <c r="D87" s="454"/>
      <c r="E87" s="454"/>
      <c r="F87" s="454"/>
    </row>
    <row r="88" spans="1:6" x14ac:dyDescent="0.2">
      <c r="A88" s="454"/>
      <c r="B88" s="454"/>
      <c r="C88" s="454"/>
      <c r="D88" s="454"/>
      <c r="E88" s="454"/>
      <c r="F88" s="454"/>
    </row>
    <row r="89" spans="1:6" x14ac:dyDescent="0.2">
      <c r="A89" s="454"/>
      <c r="B89" s="454"/>
      <c r="C89" s="454"/>
      <c r="D89" s="454"/>
      <c r="E89" s="454"/>
      <c r="F89" s="454"/>
    </row>
    <row r="90" spans="1:6" x14ac:dyDescent="0.2">
      <c r="A90" s="454"/>
      <c r="B90" s="454"/>
      <c r="C90" s="454"/>
      <c r="D90" s="454"/>
      <c r="E90" s="454"/>
      <c r="F90" s="454"/>
    </row>
    <row r="91" spans="1:6" x14ac:dyDescent="0.2">
      <c r="A91" s="454"/>
      <c r="B91" s="454"/>
      <c r="C91" s="454"/>
      <c r="D91" s="454"/>
      <c r="E91" s="454"/>
      <c r="F91" s="454"/>
    </row>
    <row r="92" spans="1:6" x14ac:dyDescent="0.2">
      <c r="A92" s="454"/>
      <c r="B92" s="454"/>
      <c r="C92" s="454"/>
      <c r="D92" s="454"/>
      <c r="E92" s="454"/>
      <c r="F92" s="454"/>
    </row>
    <row r="93" spans="1:6" x14ac:dyDescent="0.2">
      <c r="A93" s="454"/>
      <c r="B93" s="454"/>
      <c r="C93" s="454"/>
      <c r="D93" s="454"/>
      <c r="E93" s="454"/>
      <c r="F93" s="454"/>
    </row>
    <row r="94" spans="1:6" x14ac:dyDescent="0.2">
      <c r="A94" s="454"/>
      <c r="B94" s="454"/>
      <c r="C94" s="454"/>
      <c r="D94" s="454"/>
      <c r="E94" s="454"/>
      <c r="F94" s="454"/>
    </row>
    <row r="95" spans="1:6" x14ac:dyDescent="0.2">
      <c r="A95" s="454"/>
      <c r="B95" s="454"/>
      <c r="C95" s="454"/>
      <c r="D95" s="454"/>
      <c r="E95" s="454"/>
      <c r="F95" s="454"/>
    </row>
    <row r="96" spans="1:6" x14ac:dyDescent="0.2">
      <c r="A96" s="454"/>
      <c r="B96" s="454"/>
      <c r="C96" s="454"/>
      <c r="D96" s="454"/>
      <c r="E96" s="454"/>
      <c r="F96" s="454"/>
    </row>
    <row r="97" spans="1:6" x14ac:dyDescent="0.2">
      <c r="A97" s="454"/>
      <c r="B97" s="454"/>
      <c r="C97" s="454"/>
      <c r="D97" s="454"/>
      <c r="E97" s="454"/>
      <c r="F97" s="454"/>
    </row>
    <row r="98" spans="1:6" x14ac:dyDescent="0.2">
      <c r="A98" s="454"/>
      <c r="B98" s="454"/>
      <c r="C98" s="454"/>
      <c r="D98" s="454"/>
      <c r="E98" s="454"/>
      <c r="F98" s="454"/>
    </row>
    <row r="99" spans="1:6" x14ac:dyDescent="0.2">
      <c r="A99" s="454"/>
      <c r="B99" s="454"/>
      <c r="C99" s="454"/>
      <c r="D99" s="454"/>
      <c r="E99" s="454"/>
      <c r="F99" s="454"/>
    </row>
    <row r="100" spans="1:6" x14ac:dyDescent="0.2">
      <c r="A100" s="454"/>
      <c r="B100" s="454"/>
      <c r="C100" s="454"/>
      <c r="D100" s="454"/>
      <c r="E100" s="454"/>
      <c r="F100" s="454"/>
    </row>
    <row r="101" spans="1:6" x14ac:dyDescent="0.2">
      <c r="A101" s="454"/>
      <c r="B101" s="454"/>
      <c r="C101" s="454"/>
      <c r="D101" s="454"/>
      <c r="E101" s="454"/>
      <c r="F101" s="454"/>
    </row>
    <row r="102" spans="1:6" x14ac:dyDescent="0.2">
      <c r="A102" s="454"/>
      <c r="B102" s="454"/>
      <c r="C102" s="454"/>
      <c r="D102" s="454"/>
      <c r="E102" s="454"/>
      <c r="F102" s="454"/>
    </row>
    <row r="103" spans="1:6" x14ac:dyDescent="0.2">
      <c r="A103" s="454"/>
      <c r="B103" s="454"/>
      <c r="C103" s="454"/>
      <c r="D103" s="454"/>
      <c r="E103" s="454"/>
      <c r="F103" s="454"/>
    </row>
    <row r="104" spans="1:6" x14ac:dyDescent="0.2">
      <c r="A104" s="454"/>
      <c r="B104" s="454"/>
      <c r="C104" s="454"/>
      <c r="D104" s="454"/>
      <c r="E104" s="454"/>
      <c r="F104" s="454"/>
    </row>
    <row r="105" spans="1:6" x14ac:dyDescent="0.2">
      <c r="A105" s="454"/>
      <c r="B105" s="454"/>
      <c r="C105" s="454"/>
      <c r="D105" s="454"/>
      <c r="E105" s="454"/>
      <c r="F105" s="454"/>
    </row>
    <row r="106" spans="1:6" x14ac:dyDescent="0.2">
      <c r="A106" s="454"/>
      <c r="B106" s="454"/>
      <c r="C106" s="454"/>
      <c r="D106" s="454"/>
      <c r="E106" s="454"/>
      <c r="F106" s="454"/>
    </row>
    <row r="107" spans="1:6" x14ac:dyDescent="0.2">
      <c r="A107" s="454"/>
      <c r="B107" s="454"/>
      <c r="C107" s="454"/>
      <c r="D107" s="454"/>
      <c r="E107" s="454"/>
      <c r="F107" s="454"/>
    </row>
    <row r="108" spans="1:6" x14ac:dyDescent="0.2">
      <c r="A108" s="454"/>
      <c r="B108" s="454"/>
      <c r="C108" s="454"/>
      <c r="D108" s="454"/>
      <c r="E108" s="454"/>
      <c r="F108" s="454"/>
    </row>
    <row r="109" spans="1:6" x14ac:dyDescent="0.2">
      <c r="A109" s="454"/>
      <c r="B109" s="454"/>
      <c r="C109" s="454"/>
      <c r="D109" s="454"/>
      <c r="E109" s="454"/>
      <c r="F109" s="454"/>
    </row>
    <row r="110" spans="1:6" x14ac:dyDescent="0.2">
      <c r="A110" s="454"/>
      <c r="B110" s="454"/>
      <c r="C110" s="454"/>
      <c r="D110" s="454"/>
      <c r="E110" s="454"/>
      <c r="F110" s="454"/>
    </row>
    <row r="111" spans="1:6" x14ac:dyDescent="0.2">
      <c r="A111" s="454"/>
      <c r="B111" s="454"/>
      <c r="C111" s="454"/>
      <c r="D111" s="454"/>
      <c r="E111" s="454"/>
      <c r="F111" s="454"/>
    </row>
    <row r="112" spans="1:6" x14ac:dyDescent="0.2">
      <c r="A112" s="454"/>
      <c r="B112" s="454"/>
      <c r="C112" s="454"/>
      <c r="D112" s="454"/>
      <c r="E112" s="454"/>
      <c r="F112" s="454"/>
    </row>
    <row r="113" spans="1:6" x14ac:dyDescent="0.2">
      <c r="A113" s="454"/>
      <c r="B113" s="454"/>
      <c r="C113" s="454"/>
      <c r="D113" s="454"/>
      <c r="E113" s="454"/>
      <c r="F113" s="454"/>
    </row>
    <row r="114" spans="1:6" x14ac:dyDescent="0.2">
      <c r="A114" s="454"/>
      <c r="B114" s="454"/>
      <c r="C114" s="454"/>
      <c r="D114" s="454"/>
      <c r="E114" s="454"/>
      <c r="F114" s="454"/>
    </row>
    <row r="115" spans="1:6" x14ac:dyDescent="0.2">
      <c r="A115" s="454"/>
      <c r="B115" s="454"/>
      <c r="C115" s="454"/>
      <c r="D115" s="454"/>
      <c r="E115" s="454"/>
      <c r="F115" s="454"/>
    </row>
    <row r="116" spans="1:6" x14ac:dyDescent="0.2">
      <c r="A116" s="454"/>
      <c r="B116" s="454"/>
      <c r="C116" s="454"/>
      <c r="D116" s="454"/>
      <c r="E116" s="454"/>
      <c r="F116" s="454"/>
    </row>
    <row r="117" spans="1:6" x14ac:dyDescent="0.2">
      <c r="A117" s="454"/>
      <c r="B117" s="454"/>
      <c r="C117" s="454"/>
      <c r="D117" s="454"/>
      <c r="E117" s="454"/>
      <c r="F117" s="454"/>
    </row>
    <row r="118" spans="1:6" x14ac:dyDescent="0.2">
      <c r="A118" s="454"/>
      <c r="B118" s="454"/>
      <c r="C118" s="454"/>
      <c r="D118" s="454"/>
      <c r="E118" s="454"/>
      <c r="F118" s="454"/>
    </row>
    <row r="119" spans="1:6" x14ac:dyDescent="0.2">
      <c r="A119" s="454"/>
      <c r="B119" s="454"/>
      <c r="C119" s="454"/>
      <c r="D119" s="454"/>
      <c r="E119" s="454"/>
      <c r="F119" s="454"/>
    </row>
    <row r="120" spans="1:6" x14ac:dyDescent="0.2">
      <c r="A120" s="454"/>
      <c r="B120" s="454"/>
      <c r="C120" s="454"/>
      <c r="D120" s="454"/>
      <c r="E120" s="454"/>
      <c r="F120" s="454"/>
    </row>
    <row r="121" spans="1:6" x14ac:dyDescent="0.2">
      <c r="A121" s="454"/>
      <c r="B121" s="454"/>
      <c r="C121" s="454"/>
      <c r="D121" s="454"/>
      <c r="E121" s="454"/>
      <c r="F121" s="454"/>
    </row>
    <row r="122" spans="1:6" x14ac:dyDescent="0.2">
      <c r="A122" s="454"/>
      <c r="B122" s="454"/>
      <c r="C122" s="454"/>
      <c r="D122" s="454"/>
      <c r="E122" s="454"/>
      <c r="F122" s="454"/>
    </row>
    <row r="123" spans="1:6" x14ac:dyDescent="0.2">
      <c r="A123" s="454"/>
      <c r="B123" s="454"/>
      <c r="C123" s="454"/>
      <c r="D123" s="454"/>
      <c r="E123" s="454"/>
      <c r="F123" s="454"/>
    </row>
    <row r="124" spans="1:6" x14ac:dyDescent="0.2">
      <c r="A124" s="454"/>
      <c r="B124" s="454"/>
      <c r="C124" s="454"/>
      <c r="D124" s="454"/>
      <c r="E124" s="454"/>
      <c r="F124" s="454"/>
    </row>
    <row r="125" spans="1:6" x14ac:dyDescent="0.2">
      <c r="A125" s="454"/>
      <c r="B125" s="454"/>
      <c r="C125" s="454"/>
      <c r="D125" s="454"/>
      <c r="E125" s="454"/>
      <c r="F125" s="454"/>
    </row>
    <row r="126" spans="1:6" x14ac:dyDescent="0.2">
      <c r="A126" s="454"/>
      <c r="B126" s="454"/>
      <c r="C126" s="454"/>
      <c r="D126" s="454"/>
      <c r="E126" s="454"/>
      <c r="F126" s="454"/>
    </row>
    <row r="127" spans="1:6" x14ac:dyDescent="0.2">
      <c r="A127" s="454"/>
      <c r="B127" s="454"/>
      <c r="C127" s="454"/>
      <c r="D127" s="454"/>
      <c r="E127" s="454"/>
      <c r="F127" s="454"/>
    </row>
    <row r="128" spans="1:6" x14ac:dyDescent="0.2">
      <c r="A128" s="454"/>
      <c r="B128" s="454"/>
      <c r="C128" s="454"/>
      <c r="D128" s="454"/>
      <c r="E128" s="454"/>
      <c r="F128" s="454"/>
    </row>
    <row r="129" spans="1:6" x14ac:dyDescent="0.2">
      <c r="A129" s="454"/>
      <c r="B129" s="454"/>
      <c r="C129" s="454"/>
      <c r="D129" s="454"/>
      <c r="E129" s="454"/>
      <c r="F129" s="454"/>
    </row>
    <row r="130" spans="1:6" x14ac:dyDescent="0.2">
      <c r="A130" s="454"/>
      <c r="B130" s="454"/>
      <c r="C130" s="454"/>
      <c r="D130" s="454"/>
      <c r="E130" s="454"/>
      <c r="F130" s="454"/>
    </row>
    <row r="131" spans="1:6" x14ac:dyDescent="0.2">
      <c r="A131" s="454"/>
      <c r="B131" s="454"/>
      <c r="C131" s="454"/>
      <c r="D131" s="454"/>
      <c r="E131" s="454"/>
      <c r="F131" s="454"/>
    </row>
    <row r="132" spans="1:6" x14ac:dyDescent="0.2">
      <c r="A132" s="454"/>
      <c r="B132" s="454"/>
      <c r="C132" s="454"/>
      <c r="D132" s="454"/>
      <c r="E132" s="454"/>
      <c r="F132" s="454"/>
    </row>
    <row r="133" spans="1:6" x14ac:dyDescent="0.2">
      <c r="A133" s="454"/>
      <c r="B133" s="454"/>
      <c r="C133" s="454"/>
      <c r="D133" s="454"/>
      <c r="E133" s="454"/>
      <c r="F133" s="454"/>
    </row>
    <row r="134" spans="1:6" x14ac:dyDescent="0.2">
      <c r="A134" s="454"/>
      <c r="B134" s="454"/>
      <c r="C134" s="454"/>
      <c r="D134" s="454"/>
      <c r="E134" s="454"/>
      <c r="F134" s="454"/>
    </row>
    <row r="135" spans="1:6" x14ac:dyDescent="0.2">
      <c r="A135" s="454"/>
      <c r="B135" s="454"/>
      <c r="C135" s="454"/>
      <c r="D135" s="454"/>
      <c r="E135" s="454"/>
      <c r="F135" s="454"/>
    </row>
    <row r="136" spans="1:6" x14ac:dyDescent="0.2">
      <c r="A136" s="454"/>
      <c r="B136" s="454"/>
      <c r="C136" s="454"/>
      <c r="D136" s="454"/>
      <c r="E136" s="454"/>
      <c r="F136" s="454"/>
    </row>
    <row r="137" spans="1:6" x14ac:dyDescent="0.2">
      <c r="A137" s="454"/>
      <c r="B137" s="454"/>
      <c r="C137" s="454"/>
      <c r="D137" s="454"/>
      <c r="E137" s="454"/>
      <c r="F137" s="454"/>
    </row>
    <row r="138" spans="1:6" x14ac:dyDescent="0.2">
      <c r="A138" s="454"/>
      <c r="B138" s="454"/>
      <c r="C138" s="454"/>
      <c r="D138" s="454"/>
      <c r="E138" s="454"/>
      <c r="F138" s="454"/>
    </row>
    <row r="139" spans="1:6" x14ac:dyDescent="0.2">
      <c r="A139" s="454"/>
      <c r="B139" s="454"/>
      <c r="C139" s="454"/>
      <c r="D139" s="454"/>
      <c r="E139" s="454"/>
      <c r="F139" s="454"/>
    </row>
    <row r="140" spans="1:6" x14ac:dyDescent="0.2">
      <c r="A140" s="454"/>
      <c r="B140" s="454"/>
      <c r="C140" s="454"/>
      <c r="D140" s="454"/>
      <c r="E140" s="454"/>
      <c r="F140" s="454"/>
    </row>
    <row r="141" spans="1:6" x14ac:dyDescent="0.2">
      <c r="A141" s="454"/>
      <c r="B141" s="454"/>
      <c r="C141" s="454"/>
      <c r="D141" s="454"/>
      <c r="E141" s="454"/>
      <c r="F141" s="454"/>
    </row>
    <row r="142" spans="1:6" x14ac:dyDescent="0.2">
      <c r="A142" s="454"/>
      <c r="B142" s="454"/>
      <c r="C142" s="454"/>
      <c r="D142" s="454"/>
      <c r="E142" s="454"/>
      <c r="F142" s="454"/>
    </row>
    <row r="143" spans="1:6" x14ac:dyDescent="0.2">
      <c r="A143" s="454"/>
      <c r="B143" s="454"/>
      <c r="C143" s="454"/>
      <c r="D143" s="454"/>
      <c r="E143" s="454"/>
      <c r="F143" s="454"/>
    </row>
    <row r="144" spans="1:6" x14ac:dyDescent="0.2">
      <c r="A144" s="454"/>
      <c r="B144" s="454"/>
      <c r="C144" s="454"/>
      <c r="D144" s="454"/>
      <c r="E144" s="454"/>
      <c r="F144" s="454"/>
    </row>
    <row r="145" spans="1:6" x14ac:dyDescent="0.2">
      <c r="A145" s="454"/>
      <c r="B145" s="454"/>
      <c r="C145" s="454"/>
      <c r="D145" s="454"/>
      <c r="E145" s="454"/>
      <c r="F145" s="454"/>
    </row>
    <row r="146" spans="1:6" x14ac:dyDescent="0.2">
      <c r="A146" s="454"/>
      <c r="B146" s="454"/>
      <c r="C146" s="454"/>
      <c r="D146" s="454"/>
      <c r="E146" s="454"/>
      <c r="F146" s="454"/>
    </row>
    <row r="147" spans="1:6" x14ac:dyDescent="0.2">
      <c r="A147" s="454"/>
      <c r="B147" s="454"/>
      <c r="C147" s="454"/>
      <c r="D147" s="454"/>
      <c r="E147" s="454"/>
      <c r="F147" s="454"/>
    </row>
    <row r="148" spans="1:6" x14ac:dyDescent="0.2">
      <c r="A148" s="454"/>
      <c r="B148" s="454"/>
      <c r="C148" s="454"/>
      <c r="D148" s="454"/>
      <c r="E148" s="454"/>
      <c r="F148" s="454"/>
    </row>
    <row r="149" spans="1:6" x14ac:dyDescent="0.2">
      <c r="A149" s="454"/>
      <c r="B149" s="454"/>
      <c r="C149" s="454"/>
      <c r="D149" s="454"/>
      <c r="E149" s="454"/>
      <c r="F149" s="454"/>
    </row>
    <row r="150" spans="1:6" x14ac:dyDescent="0.2">
      <c r="A150" s="454"/>
      <c r="B150" s="454"/>
      <c r="C150" s="454"/>
      <c r="D150" s="454"/>
      <c r="E150" s="454"/>
      <c r="F150" s="454"/>
    </row>
    <row r="151" spans="1:6" x14ac:dyDescent="0.2">
      <c r="A151" s="454"/>
      <c r="B151" s="454"/>
      <c r="C151" s="454"/>
      <c r="D151" s="454"/>
      <c r="E151" s="454"/>
      <c r="F151" s="454"/>
    </row>
    <row r="152" spans="1:6" x14ac:dyDescent="0.2">
      <c r="A152" s="454"/>
      <c r="B152" s="454"/>
      <c r="C152" s="454"/>
      <c r="D152" s="454"/>
      <c r="E152" s="454"/>
      <c r="F152" s="454"/>
    </row>
    <row r="153" spans="1:6" x14ac:dyDescent="0.2">
      <c r="A153" s="454"/>
      <c r="B153" s="454"/>
      <c r="C153" s="454"/>
      <c r="D153" s="454"/>
      <c r="E153" s="454"/>
      <c r="F153" s="454"/>
    </row>
    <row r="154" spans="1:6" x14ac:dyDescent="0.2">
      <c r="A154" s="454"/>
      <c r="B154" s="454"/>
      <c r="C154" s="454"/>
      <c r="D154" s="454"/>
      <c r="E154" s="454"/>
      <c r="F154" s="454"/>
    </row>
    <row r="155" spans="1:6" x14ac:dyDescent="0.2">
      <c r="A155" s="454"/>
      <c r="B155" s="454"/>
      <c r="C155" s="454"/>
      <c r="D155" s="454"/>
      <c r="E155" s="454"/>
      <c r="F155" s="454"/>
    </row>
    <row r="156" spans="1:6" x14ac:dyDescent="0.2">
      <c r="A156" s="454"/>
      <c r="B156" s="454"/>
      <c r="C156" s="454"/>
      <c r="D156" s="454"/>
      <c r="E156" s="454"/>
      <c r="F156" s="454"/>
    </row>
    <row r="157" spans="1:6" x14ac:dyDescent="0.2">
      <c r="A157" s="454"/>
      <c r="B157" s="454"/>
      <c r="C157" s="454"/>
      <c r="D157" s="454"/>
      <c r="E157" s="454"/>
      <c r="F157" s="454"/>
    </row>
    <row r="158" spans="1:6" x14ac:dyDescent="0.2">
      <c r="A158" s="454"/>
      <c r="B158" s="454"/>
      <c r="C158" s="454"/>
      <c r="D158" s="454"/>
      <c r="E158" s="454"/>
      <c r="F158" s="454"/>
    </row>
    <row r="159" spans="1:6" x14ac:dyDescent="0.2">
      <c r="A159" s="454"/>
      <c r="B159" s="454"/>
      <c r="C159" s="454"/>
      <c r="D159" s="454"/>
      <c r="E159" s="454"/>
      <c r="F159" s="454"/>
    </row>
    <row r="160" spans="1:6" x14ac:dyDescent="0.2">
      <c r="A160" s="454"/>
      <c r="B160" s="454"/>
      <c r="C160" s="454"/>
      <c r="D160" s="454"/>
      <c r="E160" s="454"/>
      <c r="F160" s="454"/>
    </row>
    <row r="161" spans="1:6" x14ac:dyDescent="0.2">
      <c r="A161" s="454"/>
      <c r="B161" s="454"/>
      <c r="C161" s="454"/>
      <c r="D161" s="454"/>
      <c r="E161" s="454"/>
      <c r="F161" s="454"/>
    </row>
    <row r="162" spans="1:6" x14ac:dyDescent="0.2">
      <c r="A162" s="454"/>
      <c r="B162" s="454"/>
      <c r="C162" s="454"/>
      <c r="D162" s="454"/>
      <c r="E162" s="454"/>
      <c r="F162" s="454"/>
    </row>
    <row r="163" spans="1:6" x14ac:dyDescent="0.2">
      <c r="A163" s="454"/>
      <c r="B163" s="454"/>
      <c r="C163" s="454"/>
      <c r="D163" s="454"/>
      <c r="E163" s="454"/>
      <c r="F163" s="454"/>
    </row>
    <row r="164" spans="1:6" x14ac:dyDescent="0.2">
      <c r="A164" s="454"/>
      <c r="B164" s="454"/>
      <c r="C164" s="454"/>
      <c r="D164" s="454"/>
      <c r="E164" s="454"/>
      <c r="F164" s="454"/>
    </row>
    <row r="165" spans="1:6" x14ac:dyDescent="0.2">
      <c r="A165" s="454"/>
      <c r="B165" s="454"/>
      <c r="C165" s="454"/>
      <c r="D165" s="454"/>
      <c r="E165" s="454"/>
      <c r="F165" s="454"/>
    </row>
    <row r="166" spans="1:6" x14ac:dyDescent="0.2">
      <c r="A166" s="454"/>
      <c r="B166" s="454"/>
      <c r="C166" s="454"/>
      <c r="D166" s="454"/>
      <c r="E166" s="454"/>
      <c r="F166" s="454"/>
    </row>
    <row r="167" spans="1:6" x14ac:dyDescent="0.2">
      <c r="A167" s="454"/>
      <c r="B167" s="454"/>
      <c r="C167" s="454"/>
      <c r="D167" s="454"/>
      <c r="E167" s="454"/>
      <c r="F167" s="454"/>
    </row>
    <row r="168" spans="1:6" x14ac:dyDescent="0.2">
      <c r="A168" s="454"/>
      <c r="B168" s="454"/>
      <c r="C168" s="454"/>
      <c r="D168" s="454"/>
      <c r="E168" s="454"/>
      <c r="F168" s="454"/>
    </row>
    <row r="169" spans="1:6" x14ac:dyDescent="0.2">
      <c r="A169" s="454"/>
      <c r="B169" s="454"/>
      <c r="C169" s="454"/>
      <c r="D169" s="454"/>
      <c r="E169" s="454"/>
      <c r="F169" s="454"/>
    </row>
    <row r="170" spans="1:6" x14ac:dyDescent="0.2">
      <c r="A170" s="454"/>
      <c r="B170" s="454"/>
      <c r="C170" s="454"/>
      <c r="D170" s="454"/>
      <c r="E170" s="454"/>
      <c r="F170" s="454"/>
    </row>
    <row r="171" spans="1:6" x14ac:dyDescent="0.2">
      <c r="A171" s="454"/>
      <c r="B171" s="454"/>
      <c r="C171" s="454"/>
      <c r="D171" s="454"/>
      <c r="E171" s="454"/>
      <c r="F171" s="454"/>
    </row>
    <row r="172" spans="1:6" x14ac:dyDescent="0.2">
      <c r="A172" s="454"/>
      <c r="B172" s="454"/>
      <c r="C172" s="454"/>
      <c r="D172" s="454"/>
      <c r="E172" s="454"/>
      <c r="F172" s="454"/>
    </row>
    <row r="173" spans="1:6" x14ac:dyDescent="0.2">
      <c r="A173" s="454"/>
      <c r="B173" s="454"/>
      <c r="C173" s="454"/>
      <c r="D173" s="454"/>
      <c r="E173" s="454"/>
      <c r="F173" s="454"/>
    </row>
    <row r="174" spans="1:6" x14ac:dyDescent="0.2">
      <c r="A174" s="454"/>
      <c r="B174" s="454"/>
      <c r="C174" s="454"/>
      <c r="D174" s="454"/>
      <c r="E174" s="454"/>
      <c r="F174" s="454"/>
    </row>
    <row r="175" spans="1:6" x14ac:dyDescent="0.2">
      <c r="A175" s="454"/>
      <c r="B175" s="454"/>
      <c r="C175" s="454"/>
      <c r="D175" s="454"/>
      <c r="E175" s="454"/>
      <c r="F175" s="454"/>
    </row>
    <row r="176" spans="1:6" x14ac:dyDescent="0.2">
      <c r="A176" s="454"/>
      <c r="B176" s="454"/>
      <c r="C176" s="454"/>
      <c r="D176" s="454"/>
      <c r="E176" s="454"/>
      <c r="F176" s="454"/>
    </row>
    <row r="177" spans="1:6" x14ac:dyDescent="0.2">
      <c r="A177" s="454"/>
      <c r="B177" s="454"/>
      <c r="C177" s="454"/>
      <c r="D177" s="454"/>
      <c r="E177" s="454"/>
      <c r="F177" s="454"/>
    </row>
    <row r="178" spans="1:6" x14ac:dyDescent="0.2">
      <c r="A178" s="454"/>
      <c r="B178" s="454"/>
      <c r="C178" s="454"/>
      <c r="D178" s="454"/>
      <c r="E178" s="454"/>
      <c r="F178" s="454"/>
    </row>
    <row r="179" spans="1:6" x14ac:dyDescent="0.2">
      <c r="A179" s="454"/>
      <c r="B179" s="454"/>
      <c r="C179" s="454"/>
      <c r="D179" s="454"/>
      <c r="E179" s="454"/>
      <c r="F179" s="454"/>
    </row>
    <row r="180" spans="1:6" x14ac:dyDescent="0.2">
      <c r="A180" s="454"/>
      <c r="B180" s="454"/>
      <c r="C180" s="454"/>
      <c r="D180" s="454"/>
      <c r="E180" s="454"/>
      <c r="F180" s="454"/>
    </row>
    <row r="181" spans="1:6" x14ac:dyDescent="0.2">
      <c r="A181" s="454"/>
      <c r="B181" s="454"/>
      <c r="C181" s="454"/>
      <c r="D181" s="454"/>
      <c r="E181" s="454"/>
      <c r="F181" s="454"/>
    </row>
    <row r="182" spans="1:6" x14ac:dyDescent="0.2">
      <c r="A182" s="454"/>
      <c r="B182" s="454"/>
      <c r="C182" s="454"/>
      <c r="D182" s="454"/>
      <c r="E182" s="454"/>
      <c r="F182" s="454"/>
    </row>
    <row r="183" spans="1:6" x14ac:dyDescent="0.2">
      <c r="A183" s="454"/>
      <c r="B183" s="454"/>
      <c r="C183" s="454"/>
      <c r="D183" s="454"/>
      <c r="E183" s="454"/>
      <c r="F183" s="454"/>
    </row>
    <row r="184" spans="1:6" x14ac:dyDescent="0.2">
      <c r="A184" s="454"/>
      <c r="B184" s="454"/>
      <c r="C184" s="454"/>
      <c r="D184" s="454"/>
      <c r="E184" s="454"/>
      <c r="F184" s="454"/>
    </row>
    <row r="185" spans="1:6" x14ac:dyDescent="0.2">
      <c r="A185" s="454"/>
      <c r="B185" s="454"/>
      <c r="C185" s="454"/>
      <c r="D185" s="454"/>
      <c r="E185" s="454"/>
      <c r="F185" s="454"/>
    </row>
    <row r="186" spans="1:6" x14ac:dyDescent="0.2">
      <c r="A186" s="454"/>
      <c r="B186" s="454"/>
      <c r="C186" s="454"/>
      <c r="D186" s="454"/>
      <c r="E186" s="454"/>
      <c r="F186" s="454"/>
    </row>
    <row r="187" spans="1:6" x14ac:dyDescent="0.2">
      <c r="A187" s="454"/>
      <c r="B187" s="454"/>
      <c r="C187" s="454"/>
      <c r="D187" s="454"/>
      <c r="E187" s="454"/>
      <c r="F187" s="454"/>
    </row>
    <row r="188" spans="1:6" x14ac:dyDescent="0.2">
      <c r="A188" s="454"/>
      <c r="B188" s="454"/>
      <c r="C188" s="454"/>
      <c r="D188" s="454"/>
      <c r="E188" s="454"/>
      <c r="F188" s="454"/>
    </row>
    <row r="189" spans="1:6" x14ac:dyDescent="0.2">
      <c r="A189" s="454"/>
      <c r="B189" s="454"/>
      <c r="C189" s="454"/>
      <c r="D189" s="454"/>
      <c r="E189" s="454"/>
      <c r="F189" s="454"/>
    </row>
    <row r="190" spans="1:6" x14ac:dyDescent="0.2">
      <c r="A190" s="454"/>
      <c r="B190" s="454"/>
      <c r="C190" s="454"/>
      <c r="D190" s="454"/>
      <c r="E190" s="454"/>
      <c r="F190" s="454"/>
    </row>
    <row r="191" spans="1:6" x14ac:dyDescent="0.2">
      <c r="A191" s="454"/>
      <c r="B191" s="454"/>
      <c r="C191" s="454"/>
      <c r="D191" s="454"/>
      <c r="E191" s="454"/>
      <c r="F191" s="454"/>
    </row>
    <row r="192" spans="1:6" x14ac:dyDescent="0.2">
      <c r="A192" s="454"/>
      <c r="B192" s="454"/>
      <c r="C192" s="454"/>
      <c r="D192" s="454"/>
      <c r="E192" s="454"/>
      <c r="F192" s="454"/>
    </row>
    <row r="193" spans="1:6" x14ac:dyDescent="0.2">
      <c r="A193" s="454"/>
      <c r="B193" s="454"/>
      <c r="C193" s="454"/>
      <c r="D193" s="454"/>
      <c r="E193" s="454"/>
      <c r="F193" s="454"/>
    </row>
    <row r="194" spans="1:6" x14ac:dyDescent="0.2">
      <c r="A194" s="454"/>
      <c r="B194" s="454"/>
      <c r="C194" s="454"/>
      <c r="D194" s="454"/>
      <c r="E194" s="454"/>
      <c r="F194" s="454"/>
    </row>
    <row r="195" spans="1:6" x14ac:dyDescent="0.2">
      <c r="A195" s="454"/>
      <c r="B195" s="454"/>
      <c r="C195" s="454"/>
      <c r="D195" s="454"/>
      <c r="E195" s="454"/>
      <c r="F195" s="454"/>
    </row>
    <row r="196" spans="1:6" x14ac:dyDescent="0.2">
      <c r="A196" s="454"/>
      <c r="B196" s="454"/>
      <c r="C196" s="454"/>
      <c r="D196" s="454"/>
      <c r="E196" s="454"/>
      <c r="F196" s="454"/>
    </row>
    <row r="197" spans="1:6" x14ac:dyDescent="0.2">
      <c r="A197" s="454"/>
      <c r="B197" s="454"/>
      <c r="C197" s="454"/>
      <c r="D197" s="454"/>
      <c r="E197" s="454"/>
      <c r="F197" s="454"/>
    </row>
    <row r="198" spans="1:6" x14ac:dyDescent="0.2">
      <c r="A198" s="454"/>
      <c r="B198" s="454"/>
      <c r="C198" s="454"/>
      <c r="D198" s="454"/>
      <c r="E198" s="454"/>
      <c r="F198" s="454"/>
    </row>
    <row r="199" spans="1:6" x14ac:dyDescent="0.2">
      <c r="A199" s="454"/>
      <c r="B199" s="454"/>
      <c r="C199" s="454"/>
      <c r="D199" s="454"/>
      <c r="E199" s="454"/>
      <c r="F199" s="454"/>
    </row>
    <row r="200" spans="1:6" x14ac:dyDescent="0.2">
      <c r="A200" s="454"/>
      <c r="B200" s="454"/>
      <c r="C200" s="454"/>
      <c r="D200" s="454"/>
      <c r="E200" s="454"/>
      <c r="F200" s="454"/>
    </row>
    <row r="201" spans="1:6" x14ac:dyDescent="0.2">
      <c r="A201" s="454"/>
      <c r="B201" s="454"/>
      <c r="C201" s="454"/>
      <c r="D201" s="454"/>
      <c r="E201" s="454"/>
      <c r="F201" s="454"/>
    </row>
    <row r="202" spans="1:6" x14ac:dyDescent="0.2">
      <c r="A202" s="454"/>
      <c r="B202" s="454"/>
      <c r="C202" s="454"/>
      <c r="D202" s="454"/>
      <c r="E202" s="454"/>
      <c r="F202" s="454"/>
    </row>
    <row r="203" spans="1:6" x14ac:dyDescent="0.2">
      <c r="A203" s="454"/>
      <c r="B203" s="454"/>
      <c r="C203" s="454"/>
      <c r="D203" s="454"/>
      <c r="E203" s="454"/>
      <c r="F203" s="454"/>
    </row>
    <row r="204" spans="1:6" x14ac:dyDescent="0.2">
      <c r="A204" s="454"/>
      <c r="B204" s="454"/>
      <c r="C204" s="454"/>
      <c r="D204" s="454"/>
      <c r="E204" s="454"/>
      <c r="F204" s="454"/>
    </row>
    <row r="205" spans="1:6" x14ac:dyDescent="0.2">
      <c r="A205" s="454"/>
      <c r="B205" s="454"/>
      <c r="C205" s="454"/>
      <c r="D205" s="454"/>
      <c r="E205" s="454"/>
      <c r="F205" s="454"/>
    </row>
    <row r="206" spans="1:6" x14ac:dyDescent="0.2">
      <c r="A206" s="454"/>
      <c r="B206" s="454"/>
      <c r="C206" s="454"/>
      <c r="D206" s="454"/>
      <c r="E206" s="454"/>
      <c r="F206" s="454"/>
    </row>
    <row r="207" spans="1:6" x14ac:dyDescent="0.2">
      <c r="A207" s="454"/>
      <c r="B207" s="454"/>
      <c r="C207" s="454"/>
      <c r="D207" s="454"/>
      <c r="E207" s="454"/>
      <c r="F207" s="454"/>
    </row>
    <row r="208" spans="1:6" x14ac:dyDescent="0.2">
      <c r="A208" s="454"/>
      <c r="B208" s="454"/>
      <c r="C208" s="454"/>
      <c r="D208" s="454"/>
      <c r="E208" s="454"/>
      <c r="F208" s="454"/>
    </row>
    <row r="209" spans="1:6" x14ac:dyDescent="0.2">
      <c r="A209" s="454"/>
      <c r="B209" s="454"/>
      <c r="C209" s="454"/>
      <c r="D209" s="454"/>
      <c r="E209" s="454"/>
      <c r="F209" s="454"/>
    </row>
    <row r="210" spans="1:6" x14ac:dyDescent="0.2">
      <c r="A210" s="454"/>
      <c r="B210" s="454"/>
      <c r="C210" s="454"/>
      <c r="D210" s="454"/>
      <c r="E210" s="454"/>
      <c r="F210" s="454"/>
    </row>
    <row r="211" spans="1:6" x14ac:dyDescent="0.2">
      <c r="A211" s="454"/>
      <c r="B211" s="454"/>
      <c r="C211" s="454"/>
      <c r="D211" s="454"/>
      <c r="E211" s="454"/>
      <c r="F211" s="454"/>
    </row>
    <row r="212" spans="1:6" x14ac:dyDescent="0.2">
      <c r="A212" s="454"/>
      <c r="B212" s="454"/>
      <c r="C212" s="454"/>
      <c r="D212" s="454"/>
      <c r="E212" s="454"/>
      <c r="F212" s="454"/>
    </row>
    <row r="213" spans="1:6" x14ac:dyDescent="0.2">
      <c r="A213" s="454"/>
      <c r="B213" s="454"/>
      <c r="C213" s="454"/>
      <c r="D213" s="454"/>
      <c r="E213" s="454"/>
      <c r="F213" s="454"/>
    </row>
    <row r="214" spans="1:6" x14ac:dyDescent="0.2">
      <c r="A214" s="454"/>
      <c r="B214" s="454"/>
      <c r="C214" s="454"/>
      <c r="D214" s="454"/>
      <c r="E214" s="454"/>
      <c r="F214" s="454"/>
    </row>
    <row r="215" spans="1:6" x14ac:dyDescent="0.2">
      <c r="A215" s="454"/>
      <c r="B215" s="454"/>
      <c r="C215" s="454"/>
      <c r="D215" s="454"/>
      <c r="E215" s="454"/>
      <c r="F215" s="454"/>
    </row>
    <row r="216" spans="1:6" x14ac:dyDescent="0.2">
      <c r="A216" s="454"/>
      <c r="B216" s="454"/>
      <c r="C216" s="454"/>
      <c r="D216" s="454"/>
      <c r="E216" s="454"/>
      <c r="F216" s="454"/>
    </row>
    <row r="217" spans="1:6" x14ac:dyDescent="0.2">
      <c r="A217" s="454"/>
      <c r="B217" s="454"/>
      <c r="C217" s="454"/>
      <c r="D217" s="454"/>
      <c r="E217" s="454"/>
      <c r="F217" s="454"/>
    </row>
    <row r="218" spans="1:6" x14ac:dyDescent="0.2">
      <c r="A218" s="454"/>
      <c r="B218" s="454"/>
      <c r="C218" s="454"/>
      <c r="D218" s="454"/>
      <c r="E218" s="454"/>
      <c r="F218" s="454"/>
    </row>
    <row r="219" spans="1:6" x14ac:dyDescent="0.2">
      <c r="A219" s="454"/>
      <c r="B219" s="454"/>
      <c r="C219" s="454"/>
      <c r="D219" s="454"/>
      <c r="E219" s="454"/>
      <c r="F219" s="454"/>
    </row>
    <row r="220" spans="1:6" x14ac:dyDescent="0.2">
      <c r="A220" s="454"/>
      <c r="B220" s="454"/>
      <c r="C220" s="454"/>
      <c r="D220" s="454"/>
      <c r="E220" s="454"/>
      <c r="F220" s="454"/>
    </row>
    <row r="221" spans="1:6" x14ac:dyDescent="0.2">
      <c r="A221" s="454"/>
      <c r="B221" s="454"/>
      <c r="C221" s="454"/>
      <c r="D221" s="454"/>
      <c r="E221" s="454"/>
      <c r="F221" s="454"/>
    </row>
    <row r="222" spans="1:6" x14ac:dyDescent="0.2">
      <c r="A222" s="454"/>
      <c r="B222" s="454"/>
      <c r="C222" s="454"/>
      <c r="D222" s="454"/>
      <c r="E222" s="454"/>
      <c r="F222" s="454"/>
    </row>
    <row r="223" spans="1:6" x14ac:dyDescent="0.2">
      <c r="A223" s="454"/>
      <c r="B223" s="454"/>
      <c r="C223" s="454"/>
      <c r="D223" s="454"/>
      <c r="E223" s="454"/>
      <c r="F223" s="454"/>
    </row>
    <row r="224" spans="1:6" x14ac:dyDescent="0.2">
      <c r="A224" s="454"/>
      <c r="B224" s="454"/>
      <c r="C224" s="454"/>
      <c r="D224" s="454"/>
      <c r="E224" s="454"/>
      <c r="F224" s="454"/>
    </row>
    <row r="225" spans="1:6" x14ac:dyDescent="0.2">
      <c r="A225" s="454"/>
      <c r="B225" s="454"/>
      <c r="C225" s="454"/>
      <c r="D225" s="454"/>
      <c r="E225" s="454"/>
      <c r="F225" s="454"/>
    </row>
    <row r="226" spans="1:6" x14ac:dyDescent="0.2">
      <c r="A226" s="454"/>
      <c r="B226" s="454"/>
      <c r="C226" s="454"/>
      <c r="D226" s="454"/>
      <c r="E226" s="454"/>
      <c r="F226" s="454"/>
    </row>
    <row r="227" spans="1:6" x14ac:dyDescent="0.2">
      <c r="A227" s="454"/>
      <c r="B227" s="454"/>
      <c r="C227" s="454"/>
      <c r="D227" s="454"/>
      <c r="E227" s="454"/>
      <c r="F227" s="454"/>
    </row>
    <row r="228" spans="1:6" x14ac:dyDescent="0.2">
      <c r="A228" s="454"/>
      <c r="B228" s="454"/>
      <c r="C228" s="454"/>
      <c r="D228" s="454"/>
      <c r="E228" s="454"/>
      <c r="F228" s="454"/>
    </row>
    <row r="229" spans="1:6" x14ac:dyDescent="0.2">
      <c r="A229" s="454"/>
      <c r="B229" s="454"/>
      <c r="C229" s="454"/>
      <c r="D229" s="454"/>
      <c r="E229" s="454"/>
      <c r="F229" s="454"/>
    </row>
    <row r="230" spans="1:6" x14ac:dyDescent="0.2">
      <c r="A230" s="454"/>
      <c r="B230" s="454"/>
      <c r="C230" s="454"/>
      <c r="D230" s="454"/>
      <c r="E230" s="454"/>
      <c r="F230" s="454"/>
    </row>
    <row r="231" spans="1:6" x14ac:dyDescent="0.2">
      <c r="A231" s="454"/>
      <c r="B231" s="454"/>
      <c r="C231" s="454"/>
      <c r="D231" s="454"/>
      <c r="E231" s="454"/>
      <c r="F231" s="454"/>
    </row>
    <row r="232" spans="1:6" x14ac:dyDescent="0.2">
      <c r="A232" s="454"/>
      <c r="B232" s="454"/>
      <c r="C232" s="454"/>
      <c r="D232" s="454"/>
      <c r="E232" s="454"/>
      <c r="F232" s="454"/>
    </row>
    <row r="233" spans="1:6" x14ac:dyDescent="0.2">
      <c r="A233" s="454"/>
      <c r="B233" s="454"/>
      <c r="C233" s="454"/>
      <c r="D233" s="454"/>
      <c r="E233" s="454"/>
      <c r="F233" s="454"/>
    </row>
    <row r="234" spans="1:6" x14ac:dyDescent="0.2">
      <c r="A234" s="454"/>
      <c r="B234" s="454"/>
      <c r="C234" s="454"/>
      <c r="D234" s="454"/>
      <c r="E234" s="454"/>
      <c r="F234" s="454"/>
    </row>
    <row r="235" spans="1:6" x14ac:dyDescent="0.2">
      <c r="A235" s="454"/>
      <c r="B235" s="454"/>
      <c r="C235" s="454"/>
      <c r="D235" s="454"/>
      <c r="E235" s="454"/>
      <c r="F235" s="454"/>
    </row>
    <row r="236" spans="1:6" x14ac:dyDescent="0.2">
      <c r="A236" s="454"/>
      <c r="B236" s="454"/>
      <c r="C236" s="454"/>
      <c r="D236" s="454"/>
      <c r="E236" s="454"/>
      <c r="F236" s="454"/>
    </row>
    <row r="237" spans="1:6" x14ac:dyDescent="0.2">
      <c r="A237" s="454"/>
      <c r="B237" s="454"/>
      <c r="C237" s="454"/>
      <c r="D237" s="454"/>
      <c r="E237" s="454"/>
      <c r="F237" s="454"/>
    </row>
    <row r="238" spans="1:6" x14ac:dyDescent="0.2">
      <c r="A238" s="454"/>
      <c r="B238" s="454"/>
      <c r="C238" s="454"/>
      <c r="D238" s="454"/>
      <c r="E238" s="454"/>
      <c r="F238" s="454"/>
    </row>
    <row r="239" spans="1:6" x14ac:dyDescent="0.2">
      <c r="A239" s="454"/>
      <c r="B239" s="454"/>
      <c r="C239" s="454"/>
      <c r="D239" s="454"/>
      <c r="E239" s="454"/>
      <c r="F239" s="454"/>
    </row>
    <row r="240" spans="1:6" x14ac:dyDescent="0.2">
      <c r="A240" s="454"/>
      <c r="B240" s="454"/>
      <c r="C240" s="454"/>
      <c r="D240" s="454"/>
      <c r="E240" s="454"/>
      <c r="F240" s="454"/>
    </row>
    <row r="241" spans="1:6" x14ac:dyDescent="0.2">
      <c r="A241" s="454"/>
      <c r="B241" s="454"/>
      <c r="C241" s="454"/>
      <c r="D241" s="454"/>
      <c r="E241" s="454"/>
      <c r="F241" s="454"/>
    </row>
    <row r="242" spans="1:6" x14ac:dyDescent="0.2">
      <c r="A242" s="454"/>
      <c r="B242" s="454"/>
      <c r="C242" s="454"/>
      <c r="D242" s="454"/>
      <c r="E242" s="454"/>
      <c r="F242" s="454"/>
    </row>
    <row r="243" spans="1:6" x14ac:dyDescent="0.2">
      <c r="A243" s="454"/>
      <c r="B243" s="454"/>
      <c r="C243" s="454"/>
      <c r="D243" s="454"/>
      <c r="E243" s="454"/>
      <c r="F243" s="454"/>
    </row>
    <row r="244" spans="1:6" x14ac:dyDescent="0.2">
      <c r="A244" s="454"/>
      <c r="B244" s="454"/>
      <c r="C244" s="454"/>
      <c r="D244" s="454"/>
      <c r="E244" s="454"/>
      <c r="F244" s="454"/>
    </row>
    <row r="245" spans="1:6" x14ac:dyDescent="0.2">
      <c r="A245" s="454"/>
      <c r="B245" s="454"/>
      <c r="C245" s="454"/>
      <c r="D245" s="454"/>
      <c r="E245" s="454"/>
      <c r="F245" s="454"/>
    </row>
    <row r="246" spans="1:6" x14ac:dyDescent="0.2">
      <c r="A246" s="454"/>
      <c r="B246" s="454"/>
      <c r="C246" s="454"/>
      <c r="D246" s="454"/>
      <c r="E246" s="454"/>
      <c r="F246" s="454"/>
    </row>
    <row r="247" spans="1:6" x14ac:dyDescent="0.2">
      <c r="A247" s="454"/>
      <c r="B247" s="454"/>
      <c r="C247" s="454"/>
      <c r="D247" s="454"/>
      <c r="E247" s="454"/>
      <c r="F247" s="454"/>
    </row>
    <row r="248" spans="1:6" x14ac:dyDescent="0.2">
      <c r="A248" s="454"/>
      <c r="B248" s="454"/>
      <c r="C248" s="454"/>
      <c r="D248" s="454"/>
      <c r="E248" s="454"/>
      <c r="F248" s="454"/>
    </row>
    <row r="249" spans="1:6" x14ac:dyDescent="0.2">
      <c r="A249" s="454"/>
      <c r="B249" s="454"/>
      <c r="C249" s="454"/>
      <c r="D249" s="454"/>
      <c r="E249" s="454"/>
      <c r="F249" s="454"/>
    </row>
    <row r="250" spans="1:6" x14ac:dyDescent="0.2">
      <c r="A250" s="454"/>
      <c r="B250" s="454"/>
      <c r="C250" s="454"/>
      <c r="D250" s="454"/>
      <c r="E250" s="454"/>
      <c r="F250" s="454"/>
    </row>
    <row r="251" spans="1:6" x14ac:dyDescent="0.2">
      <c r="A251" s="454"/>
      <c r="B251" s="454"/>
      <c r="C251" s="454"/>
      <c r="D251" s="454"/>
      <c r="E251" s="454"/>
      <c r="F251" s="454"/>
    </row>
    <row r="252" spans="1:6" x14ac:dyDescent="0.2">
      <c r="A252" s="454"/>
      <c r="B252" s="454"/>
      <c r="C252" s="454"/>
      <c r="D252" s="454"/>
      <c r="E252" s="454"/>
      <c r="F252" s="454"/>
    </row>
    <row r="253" spans="1:6" x14ac:dyDescent="0.2">
      <c r="A253" s="454"/>
      <c r="B253" s="454"/>
      <c r="C253" s="454"/>
      <c r="D253" s="454"/>
      <c r="E253" s="454"/>
      <c r="F253" s="454"/>
    </row>
    <row r="254" spans="1:6" x14ac:dyDescent="0.2">
      <c r="A254" s="454"/>
      <c r="B254" s="454"/>
      <c r="C254" s="454"/>
      <c r="D254" s="454"/>
      <c r="E254" s="454"/>
      <c r="F254" s="454"/>
    </row>
    <row r="255" spans="1:6" x14ac:dyDescent="0.2">
      <c r="A255" s="454"/>
      <c r="B255" s="454"/>
      <c r="C255" s="454"/>
      <c r="D255" s="454"/>
      <c r="E255" s="454"/>
      <c r="F255" s="454"/>
    </row>
    <row r="256" spans="1:6" x14ac:dyDescent="0.2">
      <c r="A256" s="454"/>
      <c r="B256" s="454"/>
      <c r="C256" s="454"/>
      <c r="D256" s="454"/>
      <c r="E256" s="454"/>
      <c r="F256" s="454"/>
    </row>
    <row r="257" spans="1:6" x14ac:dyDescent="0.2">
      <c r="A257" s="454"/>
      <c r="B257" s="454"/>
      <c r="C257" s="454"/>
      <c r="D257" s="454"/>
      <c r="E257" s="454"/>
      <c r="F257" s="454"/>
    </row>
    <row r="258" spans="1:6" x14ac:dyDescent="0.2">
      <c r="A258" s="454"/>
      <c r="B258" s="454"/>
      <c r="C258" s="454"/>
      <c r="D258" s="454"/>
      <c r="E258" s="454"/>
      <c r="F258" s="454"/>
    </row>
    <row r="259" spans="1:6" x14ac:dyDescent="0.2">
      <c r="A259" s="454"/>
      <c r="B259" s="454"/>
      <c r="C259" s="454"/>
      <c r="D259" s="454"/>
      <c r="E259" s="454"/>
      <c r="F259" s="454"/>
    </row>
    <row r="260" spans="1:6" x14ac:dyDescent="0.2">
      <c r="A260" s="454"/>
      <c r="B260" s="454"/>
      <c r="C260" s="454"/>
      <c r="D260" s="454"/>
      <c r="E260" s="454"/>
      <c r="F260" s="454"/>
    </row>
    <row r="261" spans="1:6" x14ac:dyDescent="0.2">
      <c r="A261" s="454"/>
      <c r="B261" s="454"/>
      <c r="C261" s="454"/>
      <c r="D261" s="454"/>
      <c r="E261" s="454"/>
      <c r="F261" s="454"/>
    </row>
    <row r="262" spans="1:6" x14ac:dyDescent="0.2">
      <c r="A262" s="454"/>
      <c r="B262" s="454"/>
      <c r="C262" s="454"/>
      <c r="D262" s="454"/>
      <c r="E262" s="454"/>
      <c r="F262" s="454"/>
    </row>
    <row r="263" spans="1:6" x14ac:dyDescent="0.2">
      <c r="A263" s="454"/>
      <c r="B263" s="454"/>
      <c r="C263" s="454"/>
      <c r="D263" s="454"/>
      <c r="E263" s="454"/>
      <c r="F263" s="454"/>
    </row>
    <row r="264" spans="1:6" x14ac:dyDescent="0.2">
      <c r="A264" s="454"/>
      <c r="B264" s="454"/>
      <c r="C264" s="454"/>
      <c r="D264" s="454"/>
      <c r="E264" s="454"/>
      <c r="F264" s="454"/>
    </row>
    <row r="265" spans="1:6" x14ac:dyDescent="0.2">
      <c r="A265" s="454"/>
      <c r="B265" s="454"/>
      <c r="C265" s="454"/>
      <c r="D265" s="454"/>
      <c r="E265" s="454"/>
      <c r="F265" s="454"/>
    </row>
    <row r="266" spans="1:6" x14ac:dyDescent="0.2">
      <c r="A266" s="454"/>
      <c r="B266" s="454"/>
      <c r="C266" s="454"/>
      <c r="D266" s="454"/>
      <c r="E266" s="454"/>
      <c r="F266" s="454"/>
    </row>
    <row r="267" spans="1:6" x14ac:dyDescent="0.2">
      <c r="A267" s="454"/>
      <c r="B267" s="454"/>
      <c r="C267" s="454"/>
      <c r="D267" s="454"/>
      <c r="E267" s="454"/>
      <c r="F267" s="454"/>
    </row>
    <row r="268" spans="1:6" x14ac:dyDescent="0.2">
      <c r="A268" s="454"/>
      <c r="B268" s="454"/>
      <c r="C268" s="454"/>
      <c r="D268" s="454"/>
      <c r="E268" s="454"/>
      <c r="F268" s="454"/>
    </row>
    <row r="269" spans="1:6" x14ac:dyDescent="0.2">
      <c r="A269" s="454"/>
      <c r="B269" s="454"/>
      <c r="C269" s="454"/>
      <c r="D269" s="454"/>
      <c r="E269" s="454"/>
      <c r="F269" s="454"/>
    </row>
    <row r="270" spans="1:6" x14ac:dyDescent="0.2">
      <c r="A270" s="454"/>
      <c r="B270" s="454"/>
      <c r="C270" s="454"/>
      <c r="D270" s="454"/>
      <c r="E270" s="454"/>
      <c r="F270" s="454"/>
    </row>
    <row r="271" spans="1:6" x14ac:dyDescent="0.2">
      <c r="A271" s="454"/>
      <c r="B271" s="454"/>
      <c r="C271" s="454"/>
      <c r="D271" s="454"/>
      <c r="E271" s="454"/>
      <c r="F271" s="454"/>
    </row>
    <row r="272" spans="1:6" x14ac:dyDescent="0.2">
      <c r="A272" s="454"/>
      <c r="B272" s="454"/>
      <c r="C272" s="454"/>
      <c r="D272" s="454"/>
      <c r="E272" s="454"/>
      <c r="F272" s="454"/>
    </row>
    <row r="273" spans="1:6" x14ac:dyDescent="0.2">
      <c r="A273" s="454"/>
      <c r="B273" s="454"/>
      <c r="C273" s="454"/>
      <c r="D273" s="454"/>
      <c r="E273" s="454"/>
      <c r="F273" s="454"/>
    </row>
    <row r="274" spans="1:6" x14ac:dyDescent="0.2">
      <c r="A274" s="454"/>
      <c r="B274" s="454"/>
      <c r="C274" s="454"/>
      <c r="D274" s="454"/>
      <c r="E274" s="454"/>
      <c r="F274" s="454"/>
    </row>
    <row r="275" spans="1:6" x14ac:dyDescent="0.2">
      <c r="A275" s="454"/>
      <c r="B275" s="454"/>
      <c r="C275" s="454"/>
      <c r="D275" s="454"/>
      <c r="E275" s="454"/>
      <c r="F275" s="454"/>
    </row>
    <row r="276" spans="1:6" x14ac:dyDescent="0.2">
      <c r="A276" s="454"/>
      <c r="B276" s="454"/>
      <c r="C276" s="454"/>
      <c r="D276" s="454"/>
      <c r="E276" s="454"/>
      <c r="F276" s="454"/>
    </row>
    <row r="277" spans="1:6" x14ac:dyDescent="0.2">
      <c r="A277" s="454"/>
      <c r="B277" s="454"/>
      <c r="C277" s="454"/>
      <c r="D277" s="454"/>
      <c r="E277" s="454"/>
      <c r="F277" s="454"/>
    </row>
    <row r="278" spans="1:6" x14ac:dyDescent="0.2">
      <c r="A278" s="454"/>
      <c r="B278" s="454"/>
      <c r="C278" s="454"/>
      <c r="D278" s="454"/>
      <c r="E278" s="454"/>
      <c r="F278" s="454"/>
    </row>
    <row r="279" spans="1:6" x14ac:dyDescent="0.2">
      <c r="A279" s="454"/>
      <c r="B279" s="454"/>
      <c r="C279" s="454"/>
      <c r="D279" s="454"/>
      <c r="E279" s="454"/>
      <c r="F279" s="454"/>
    </row>
    <row r="280" spans="1:6" x14ac:dyDescent="0.2">
      <c r="A280" s="454"/>
      <c r="B280" s="454"/>
      <c r="C280" s="454"/>
      <c r="D280" s="454"/>
      <c r="E280" s="454"/>
      <c r="F280" s="454"/>
    </row>
    <row r="281" spans="1:6" x14ac:dyDescent="0.2">
      <c r="A281" s="454"/>
      <c r="B281" s="454"/>
      <c r="C281" s="454"/>
      <c r="D281" s="454"/>
      <c r="E281" s="454"/>
      <c r="F281" s="454"/>
    </row>
    <row r="282" spans="1:6" x14ac:dyDescent="0.2">
      <c r="A282" s="454"/>
      <c r="B282" s="454"/>
      <c r="C282" s="454"/>
      <c r="D282" s="454"/>
      <c r="E282" s="454"/>
      <c r="F282" s="454"/>
    </row>
    <row r="283" spans="1:6" x14ac:dyDescent="0.2">
      <c r="A283" s="454"/>
      <c r="B283" s="454"/>
      <c r="C283" s="454"/>
      <c r="D283" s="454"/>
      <c r="E283" s="454"/>
      <c r="F283" s="454"/>
    </row>
    <row r="284" spans="1:6" x14ac:dyDescent="0.2">
      <c r="A284" s="454"/>
      <c r="B284" s="454"/>
      <c r="C284" s="454"/>
      <c r="D284" s="454"/>
      <c r="E284" s="454"/>
      <c r="F284" s="454"/>
    </row>
    <row r="285" spans="1:6" x14ac:dyDescent="0.2">
      <c r="A285" s="454"/>
      <c r="B285" s="454"/>
      <c r="C285" s="454"/>
      <c r="D285" s="454"/>
      <c r="E285" s="454"/>
      <c r="F285" s="454"/>
    </row>
    <row r="286" spans="1:6" x14ac:dyDescent="0.2">
      <c r="A286" s="454"/>
      <c r="B286" s="454"/>
      <c r="C286" s="454"/>
      <c r="D286" s="454"/>
      <c r="E286" s="454"/>
      <c r="F286" s="454"/>
    </row>
    <row r="287" spans="1:6" x14ac:dyDescent="0.2">
      <c r="A287" s="454"/>
      <c r="B287" s="454"/>
      <c r="C287" s="454"/>
      <c r="D287" s="454"/>
      <c r="E287" s="454"/>
      <c r="F287" s="454"/>
    </row>
    <row r="288" spans="1:6" x14ac:dyDescent="0.2">
      <c r="A288" s="454"/>
      <c r="B288" s="454"/>
      <c r="C288" s="454"/>
      <c r="D288" s="454"/>
      <c r="E288" s="454"/>
      <c r="F288" s="454"/>
    </row>
    <row r="289" spans="1:6" x14ac:dyDescent="0.2">
      <c r="A289" s="454"/>
      <c r="B289" s="454"/>
      <c r="C289" s="454"/>
      <c r="D289" s="454"/>
      <c r="E289" s="454"/>
      <c r="F289" s="454"/>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3" customWidth="1"/>
    <col min="2" max="2" width="78.75" style="463" customWidth="1"/>
    <col min="3" max="5" width="10.25" style="463"/>
    <col min="6" max="6" width="4.25" style="463" customWidth="1"/>
    <col min="7" max="256" width="10.25" style="463"/>
    <col min="257" max="257" width="1.25" style="463" customWidth="1"/>
    <col min="258" max="258" width="78.75" style="463" customWidth="1"/>
    <col min="259" max="261" width="10.25" style="463"/>
    <col min="262" max="262" width="4.25" style="463" customWidth="1"/>
    <col min="263" max="512" width="10.25" style="463"/>
    <col min="513" max="513" width="1.25" style="463" customWidth="1"/>
    <col min="514" max="514" width="78.75" style="463" customWidth="1"/>
    <col min="515" max="517" width="10.25" style="463"/>
    <col min="518" max="518" width="4.25" style="463" customWidth="1"/>
    <col min="519" max="768" width="10.25" style="463"/>
    <col min="769" max="769" width="1.25" style="463" customWidth="1"/>
    <col min="770" max="770" width="78.75" style="463" customWidth="1"/>
    <col min="771" max="773" width="10.25" style="463"/>
    <col min="774" max="774" width="4.25" style="463" customWidth="1"/>
    <col min="775" max="1024" width="10.25" style="463"/>
    <col min="1025" max="1025" width="1.25" style="463" customWidth="1"/>
    <col min="1026" max="1026" width="78.75" style="463" customWidth="1"/>
    <col min="1027" max="1029" width="10.25" style="463"/>
    <col min="1030" max="1030" width="4.25" style="463" customWidth="1"/>
    <col min="1031" max="1280" width="10.25" style="463"/>
    <col min="1281" max="1281" width="1.25" style="463" customWidth="1"/>
    <col min="1282" max="1282" width="78.75" style="463" customWidth="1"/>
    <col min="1283" max="1285" width="10.25" style="463"/>
    <col min="1286" max="1286" width="4.25" style="463" customWidth="1"/>
    <col min="1287" max="1536" width="10.25" style="463"/>
    <col min="1537" max="1537" width="1.25" style="463" customWidth="1"/>
    <col min="1538" max="1538" width="78.75" style="463" customWidth="1"/>
    <col min="1539" max="1541" width="10.25" style="463"/>
    <col min="1542" max="1542" width="4.25" style="463" customWidth="1"/>
    <col min="1543" max="1792" width="10.25" style="463"/>
    <col min="1793" max="1793" width="1.25" style="463" customWidth="1"/>
    <col min="1794" max="1794" width="78.75" style="463" customWidth="1"/>
    <col min="1795" max="1797" width="10.25" style="463"/>
    <col min="1798" max="1798" width="4.25" style="463" customWidth="1"/>
    <col min="1799" max="2048" width="10.25" style="463"/>
    <col min="2049" max="2049" width="1.25" style="463" customWidth="1"/>
    <col min="2050" max="2050" width="78.75" style="463" customWidth="1"/>
    <col min="2051" max="2053" width="10.25" style="463"/>
    <col min="2054" max="2054" width="4.25" style="463" customWidth="1"/>
    <col min="2055" max="2304" width="10.25" style="463"/>
    <col min="2305" max="2305" width="1.25" style="463" customWidth="1"/>
    <col min="2306" max="2306" width="78.75" style="463" customWidth="1"/>
    <col min="2307" max="2309" width="10.25" style="463"/>
    <col min="2310" max="2310" width="4.25" style="463" customWidth="1"/>
    <col min="2311" max="2560" width="10.25" style="463"/>
    <col min="2561" max="2561" width="1.25" style="463" customWidth="1"/>
    <col min="2562" max="2562" width="78.75" style="463" customWidth="1"/>
    <col min="2563" max="2565" width="10.25" style="463"/>
    <col min="2566" max="2566" width="4.25" style="463" customWidth="1"/>
    <col min="2567" max="2816" width="10.25" style="463"/>
    <col min="2817" max="2817" width="1.25" style="463" customWidth="1"/>
    <col min="2818" max="2818" width="78.75" style="463" customWidth="1"/>
    <col min="2819" max="2821" width="10.25" style="463"/>
    <col min="2822" max="2822" width="4.25" style="463" customWidth="1"/>
    <col min="2823" max="3072" width="10.25" style="463"/>
    <col min="3073" max="3073" width="1.25" style="463" customWidth="1"/>
    <col min="3074" max="3074" width="78.75" style="463" customWidth="1"/>
    <col min="3075" max="3077" width="10.25" style="463"/>
    <col min="3078" max="3078" width="4.25" style="463" customWidth="1"/>
    <col min="3079" max="3328" width="10.25" style="463"/>
    <col min="3329" max="3329" width="1.25" style="463" customWidth="1"/>
    <col min="3330" max="3330" width="78.75" style="463" customWidth="1"/>
    <col min="3331" max="3333" width="10.25" style="463"/>
    <col min="3334" max="3334" width="4.25" style="463" customWidth="1"/>
    <col min="3335" max="3584" width="10.25" style="463"/>
    <col min="3585" max="3585" width="1.25" style="463" customWidth="1"/>
    <col min="3586" max="3586" width="78.75" style="463" customWidth="1"/>
    <col min="3587" max="3589" width="10.25" style="463"/>
    <col min="3590" max="3590" width="4.25" style="463" customWidth="1"/>
    <col min="3591" max="3840" width="10.25" style="463"/>
    <col min="3841" max="3841" width="1.25" style="463" customWidth="1"/>
    <col min="3842" max="3842" width="78.75" style="463" customWidth="1"/>
    <col min="3843" max="3845" width="10.25" style="463"/>
    <col min="3846" max="3846" width="4.25" style="463" customWidth="1"/>
    <col min="3847" max="4096" width="10.25" style="463"/>
    <col min="4097" max="4097" width="1.25" style="463" customWidth="1"/>
    <col min="4098" max="4098" width="78.75" style="463" customWidth="1"/>
    <col min="4099" max="4101" width="10.25" style="463"/>
    <col min="4102" max="4102" width="4.25" style="463" customWidth="1"/>
    <col min="4103" max="4352" width="10.25" style="463"/>
    <col min="4353" max="4353" width="1.25" style="463" customWidth="1"/>
    <col min="4354" max="4354" width="78.75" style="463" customWidth="1"/>
    <col min="4355" max="4357" width="10.25" style="463"/>
    <col min="4358" max="4358" width="4.25" style="463" customWidth="1"/>
    <col min="4359" max="4608" width="10.25" style="463"/>
    <col min="4609" max="4609" width="1.25" style="463" customWidth="1"/>
    <col min="4610" max="4610" width="78.75" style="463" customWidth="1"/>
    <col min="4611" max="4613" width="10.25" style="463"/>
    <col min="4614" max="4614" width="4.25" style="463" customWidth="1"/>
    <col min="4615" max="4864" width="10.25" style="463"/>
    <col min="4865" max="4865" width="1.25" style="463" customWidth="1"/>
    <col min="4866" max="4866" width="78.75" style="463" customWidth="1"/>
    <col min="4867" max="4869" width="10.25" style="463"/>
    <col min="4870" max="4870" width="4.25" style="463" customWidth="1"/>
    <col min="4871" max="5120" width="10.25" style="463"/>
    <col min="5121" max="5121" width="1.25" style="463" customWidth="1"/>
    <col min="5122" max="5122" width="78.75" style="463" customWidth="1"/>
    <col min="5123" max="5125" width="10.25" style="463"/>
    <col min="5126" max="5126" width="4.25" style="463" customWidth="1"/>
    <col min="5127" max="5376" width="10.25" style="463"/>
    <col min="5377" max="5377" width="1.25" style="463" customWidth="1"/>
    <col min="5378" max="5378" width="78.75" style="463" customWidth="1"/>
    <col min="5379" max="5381" width="10.25" style="463"/>
    <col min="5382" max="5382" width="4.25" style="463" customWidth="1"/>
    <col min="5383" max="5632" width="10.25" style="463"/>
    <col min="5633" max="5633" width="1.25" style="463" customWidth="1"/>
    <col min="5634" max="5634" width="78.75" style="463" customWidth="1"/>
    <col min="5635" max="5637" width="10.25" style="463"/>
    <col min="5638" max="5638" width="4.25" style="463" customWidth="1"/>
    <col min="5639" max="5888" width="10.25" style="463"/>
    <col min="5889" max="5889" width="1.25" style="463" customWidth="1"/>
    <col min="5890" max="5890" width="78.75" style="463" customWidth="1"/>
    <col min="5891" max="5893" width="10.25" style="463"/>
    <col min="5894" max="5894" width="4.25" style="463" customWidth="1"/>
    <col min="5895" max="6144" width="10.25" style="463"/>
    <col min="6145" max="6145" width="1.25" style="463" customWidth="1"/>
    <col min="6146" max="6146" width="78.75" style="463" customWidth="1"/>
    <col min="6147" max="6149" width="10.25" style="463"/>
    <col min="6150" max="6150" width="4.25" style="463" customWidth="1"/>
    <col min="6151" max="6400" width="10.25" style="463"/>
    <col min="6401" max="6401" width="1.25" style="463" customWidth="1"/>
    <col min="6402" max="6402" width="78.75" style="463" customWidth="1"/>
    <col min="6403" max="6405" width="10.25" style="463"/>
    <col min="6406" max="6406" width="4.25" style="463" customWidth="1"/>
    <col min="6407" max="6656" width="10.25" style="463"/>
    <col min="6657" max="6657" width="1.25" style="463" customWidth="1"/>
    <col min="6658" max="6658" width="78.75" style="463" customWidth="1"/>
    <col min="6659" max="6661" width="10.25" style="463"/>
    <col min="6662" max="6662" width="4.25" style="463" customWidth="1"/>
    <col min="6663" max="6912" width="10.25" style="463"/>
    <col min="6913" max="6913" width="1.25" style="463" customWidth="1"/>
    <col min="6914" max="6914" width="78.75" style="463" customWidth="1"/>
    <col min="6915" max="6917" width="10.25" style="463"/>
    <col min="6918" max="6918" width="4.25" style="463" customWidth="1"/>
    <col min="6919" max="7168" width="10.25" style="463"/>
    <col min="7169" max="7169" width="1.25" style="463" customWidth="1"/>
    <col min="7170" max="7170" width="78.75" style="463" customWidth="1"/>
    <col min="7171" max="7173" width="10.25" style="463"/>
    <col min="7174" max="7174" width="4.25" style="463" customWidth="1"/>
    <col min="7175" max="7424" width="10.25" style="463"/>
    <col min="7425" max="7425" width="1.25" style="463" customWidth="1"/>
    <col min="7426" max="7426" width="78.75" style="463" customWidth="1"/>
    <col min="7427" max="7429" width="10.25" style="463"/>
    <col min="7430" max="7430" width="4.25" style="463" customWidth="1"/>
    <col min="7431" max="7680" width="10.25" style="463"/>
    <col min="7681" max="7681" width="1.25" style="463" customWidth="1"/>
    <col min="7682" max="7682" width="78.75" style="463" customWidth="1"/>
    <col min="7683" max="7685" width="10.25" style="463"/>
    <col min="7686" max="7686" width="4.25" style="463" customWidth="1"/>
    <col min="7687" max="7936" width="10.25" style="463"/>
    <col min="7937" max="7937" width="1.25" style="463" customWidth="1"/>
    <col min="7938" max="7938" width="78.75" style="463" customWidth="1"/>
    <col min="7939" max="7941" width="10.25" style="463"/>
    <col min="7942" max="7942" width="4.25" style="463" customWidth="1"/>
    <col min="7943" max="8192" width="10.25" style="463"/>
    <col min="8193" max="8193" width="1.25" style="463" customWidth="1"/>
    <col min="8194" max="8194" width="78.75" style="463" customWidth="1"/>
    <col min="8195" max="8197" width="10.25" style="463"/>
    <col min="8198" max="8198" width="4.25" style="463" customWidth="1"/>
    <col min="8199" max="8448" width="10.25" style="463"/>
    <col min="8449" max="8449" width="1.25" style="463" customWidth="1"/>
    <col min="8450" max="8450" width="78.75" style="463" customWidth="1"/>
    <col min="8451" max="8453" width="10.25" style="463"/>
    <col min="8454" max="8454" width="4.25" style="463" customWidth="1"/>
    <col min="8455" max="8704" width="10.25" style="463"/>
    <col min="8705" max="8705" width="1.25" style="463" customWidth="1"/>
    <col min="8706" max="8706" width="78.75" style="463" customWidth="1"/>
    <col min="8707" max="8709" width="10.25" style="463"/>
    <col min="8710" max="8710" width="4.25" style="463" customWidth="1"/>
    <col min="8711" max="8960" width="10.25" style="463"/>
    <col min="8961" max="8961" width="1.25" style="463" customWidth="1"/>
    <col min="8962" max="8962" width="78.75" style="463" customWidth="1"/>
    <col min="8963" max="8965" width="10.25" style="463"/>
    <col min="8966" max="8966" width="4.25" style="463" customWidth="1"/>
    <col min="8967" max="9216" width="10.25" style="463"/>
    <col min="9217" max="9217" width="1.25" style="463" customWidth="1"/>
    <col min="9218" max="9218" width="78.75" style="463" customWidth="1"/>
    <col min="9219" max="9221" width="10.25" style="463"/>
    <col min="9222" max="9222" width="4.25" style="463" customWidth="1"/>
    <col min="9223" max="9472" width="10.25" style="463"/>
    <col min="9473" max="9473" width="1.25" style="463" customWidth="1"/>
    <col min="9474" max="9474" width="78.75" style="463" customWidth="1"/>
    <col min="9475" max="9477" width="10.25" style="463"/>
    <col min="9478" max="9478" width="4.25" style="463" customWidth="1"/>
    <col min="9479" max="9728" width="10.25" style="463"/>
    <col min="9729" max="9729" width="1.25" style="463" customWidth="1"/>
    <col min="9730" max="9730" width="78.75" style="463" customWidth="1"/>
    <col min="9731" max="9733" width="10.25" style="463"/>
    <col min="9734" max="9734" width="4.25" style="463" customWidth="1"/>
    <col min="9735" max="9984" width="10.25" style="463"/>
    <col min="9985" max="9985" width="1.25" style="463" customWidth="1"/>
    <col min="9986" max="9986" width="78.75" style="463" customWidth="1"/>
    <col min="9987" max="9989" width="10.25" style="463"/>
    <col min="9990" max="9990" width="4.25" style="463" customWidth="1"/>
    <col min="9991" max="10240" width="10.25" style="463"/>
    <col min="10241" max="10241" width="1.25" style="463" customWidth="1"/>
    <col min="10242" max="10242" width="78.75" style="463" customWidth="1"/>
    <col min="10243" max="10245" width="10.25" style="463"/>
    <col min="10246" max="10246" width="4.25" style="463" customWidth="1"/>
    <col min="10247" max="10496" width="10.25" style="463"/>
    <col min="10497" max="10497" width="1.25" style="463" customWidth="1"/>
    <col min="10498" max="10498" width="78.75" style="463" customWidth="1"/>
    <col min="10499" max="10501" width="10.25" style="463"/>
    <col min="10502" max="10502" width="4.25" style="463" customWidth="1"/>
    <col min="10503" max="10752" width="10.25" style="463"/>
    <col min="10753" max="10753" width="1.25" style="463" customWidth="1"/>
    <col min="10754" max="10754" width="78.75" style="463" customWidth="1"/>
    <col min="10755" max="10757" width="10.25" style="463"/>
    <col min="10758" max="10758" width="4.25" style="463" customWidth="1"/>
    <col min="10759" max="11008" width="10.25" style="463"/>
    <col min="11009" max="11009" width="1.25" style="463" customWidth="1"/>
    <col min="11010" max="11010" width="78.75" style="463" customWidth="1"/>
    <col min="11011" max="11013" width="10.25" style="463"/>
    <col min="11014" max="11014" width="4.25" style="463" customWidth="1"/>
    <col min="11015" max="11264" width="10.25" style="463"/>
    <col min="11265" max="11265" width="1.25" style="463" customWidth="1"/>
    <col min="11266" max="11266" width="78.75" style="463" customWidth="1"/>
    <col min="11267" max="11269" width="10.25" style="463"/>
    <col min="11270" max="11270" width="4.25" style="463" customWidth="1"/>
    <col min="11271" max="11520" width="10.25" style="463"/>
    <col min="11521" max="11521" width="1.25" style="463" customWidth="1"/>
    <col min="11522" max="11522" width="78.75" style="463" customWidth="1"/>
    <col min="11523" max="11525" width="10.25" style="463"/>
    <col min="11526" max="11526" width="4.25" style="463" customWidth="1"/>
    <col min="11527" max="11776" width="10.25" style="463"/>
    <col min="11777" max="11777" width="1.25" style="463" customWidth="1"/>
    <col min="11778" max="11778" width="78.75" style="463" customWidth="1"/>
    <col min="11779" max="11781" width="10.25" style="463"/>
    <col min="11782" max="11782" width="4.25" style="463" customWidth="1"/>
    <col min="11783" max="12032" width="10.25" style="463"/>
    <col min="12033" max="12033" width="1.25" style="463" customWidth="1"/>
    <col min="12034" max="12034" width="78.75" style="463" customWidth="1"/>
    <col min="12035" max="12037" width="10.25" style="463"/>
    <col min="12038" max="12038" width="4.25" style="463" customWidth="1"/>
    <col min="12039" max="12288" width="10.25" style="463"/>
    <col min="12289" max="12289" width="1.25" style="463" customWidth="1"/>
    <col min="12290" max="12290" width="78.75" style="463" customWidth="1"/>
    <col min="12291" max="12293" width="10.25" style="463"/>
    <col min="12294" max="12294" width="4.25" style="463" customWidth="1"/>
    <col min="12295" max="12544" width="10.25" style="463"/>
    <col min="12545" max="12545" width="1.25" style="463" customWidth="1"/>
    <col min="12546" max="12546" width="78.75" style="463" customWidth="1"/>
    <col min="12547" max="12549" width="10.25" style="463"/>
    <col min="12550" max="12550" width="4.25" style="463" customWidth="1"/>
    <col min="12551" max="12800" width="10.25" style="463"/>
    <col min="12801" max="12801" width="1.25" style="463" customWidth="1"/>
    <col min="12802" max="12802" width="78.75" style="463" customWidth="1"/>
    <col min="12803" max="12805" width="10.25" style="463"/>
    <col min="12806" max="12806" width="4.25" style="463" customWidth="1"/>
    <col min="12807" max="13056" width="10.25" style="463"/>
    <col min="13057" max="13057" width="1.25" style="463" customWidth="1"/>
    <col min="13058" max="13058" width="78.75" style="463" customWidth="1"/>
    <col min="13059" max="13061" width="10.25" style="463"/>
    <col min="13062" max="13062" width="4.25" style="463" customWidth="1"/>
    <col min="13063" max="13312" width="10.25" style="463"/>
    <col min="13313" max="13313" width="1.25" style="463" customWidth="1"/>
    <col min="13314" max="13314" width="78.75" style="463" customWidth="1"/>
    <col min="13315" max="13317" width="10.25" style="463"/>
    <col min="13318" max="13318" width="4.25" style="463" customWidth="1"/>
    <col min="13319" max="13568" width="10.25" style="463"/>
    <col min="13569" max="13569" width="1.25" style="463" customWidth="1"/>
    <col min="13570" max="13570" width="78.75" style="463" customWidth="1"/>
    <col min="13571" max="13573" width="10.25" style="463"/>
    <col min="13574" max="13574" width="4.25" style="463" customWidth="1"/>
    <col min="13575" max="13824" width="10.25" style="463"/>
    <col min="13825" max="13825" width="1.25" style="463" customWidth="1"/>
    <col min="13826" max="13826" width="78.75" style="463" customWidth="1"/>
    <col min="13827" max="13829" width="10.25" style="463"/>
    <col min="13830" max="13830" width="4.25" style="463" customWidth="1"/>
    <col min="13831" max="14080" width="10.25" style="463"/>
    <col min="14081" max="14081" width="1.25" style="463" customWidth="1"/>
    <col min="14082" max="14082" width="78.75" style="463" customWidth="1"/>
    <col min="14083" max="14085" width="10.25" style="463"/>
    <col min="14086" max="14086" width="4.25" style="463" customWidth="1"/>
    <col min="14087" max="14336" width="10.25" style="463"/>
    <col min="14337" max="14337" width="1.25" style="463" customWidth="1"/>
    <col min="14338" max="14338" width="78.75" style="463" customWidth="1"/>
    <col min="14339" max="14341" width="10.25" style="463"/>
    <col min="14342" max="14342" width="4.25" style="463" customWidth="1"/>
    <col min="14343" max="14592" width="10.25" style="463"/>
    <col min="14593" max="14593" width="1.25" style="463" customWidth="1"/>
    <col min="14594" max="14594" width="78.75" style="463" customWidth="1"/>
    <col min="14595" max="14597" width="10.25" style="463"/>
    <col min="14598" max="14598" width="4.25" style="463" customWidth="1"/>
    <col min="14599" max="14848" width="10.25" style="463"/>
    <col min="14849" max="14849" width="1.25" style="463" customWidth="1"/>
    <col min="14850" max="14850" width="78.75" style="463" customWidth="1"/>
    <col min="14851" max="14853" width="10.25" style="463"/>
    <col min="14854" max="14854" width="4.25" style="463" customWidth="1"/>
    <col min="14855" max="15104" width="10.25" style="463"/>
    <col min="15105" max="15105" width="1.25" style="463" customWidth="1"/>
    <col min="15106" max="15106" width="78.75" style="463" customWidth="1"/>
    <col min="15107" max="15109" width="10.25" style="463"/>
    <col min="15110" max="15110" width="4.25" style="463" customWidth="1"/>
    <col min="15111" max="15360" width="10.25" style="463"/>
    <col min="15361" max="15361" width="1.25" style="463" customWidth="1"/>
    <col min="15362" max="15362" width="78.75" style="463" customWidth="1"/>
    <col min="15363" max="15365" width="10.25" style="463"/>
    <col min="15366" max="15366" width="4.25" style="463" customWidth="1"/>
    <col min="15367" max="15616" width="10.25" style="463"/>
    <col min="15617" max="15617" width="1.25" style="463" customWidth="1"/>
    <col min="15618" max="15618" width="78.75" style="463" customWidth="1"/>
    <col min="15619" max="15621" width="10.25" style="463"/>
    <col min="15622" max="15622" width="4.25" style="463" customWidth="1"/>
    <col min="15623" max="15872" width="10.25" style="463"/>
    <col min="15873" max="15873" width="1.25" style="463" customWidth="1"/>
    <col min="15874" max="15874" width="78.75" style="463" customWidth="1"/>
    <col min="15875" max="15877" width="10.25" style="463"/>
    <col min="15878" max="15878" width="4.25" style="463" customWidth="1"/>
    <col min="15879" max="16128" width="10.25" style="463"/>
    <col min="16129" max="16129" width="1.25" style="463" customWidth="1"/>
    <col min="16130" max="16130" width="78.75" style="463" customWidth="1"/>
    <col min="16131" max="16133" width="10.25" style="463"/>
    <col min="16134" max="16134" width="4.25" style="463" customWidth="1"/>
    <col min="16135" max="16384" width="10.25" style="463"/>
  </cols>
  <sheetData>
    <row r="1" spans="1:5" ht="39.75" customHeight="1" x14ac:dyDescent="0.2">
      <c r="A1" s="461"/>
      <c r="B1" s="462" t="s">
        <v>6</v>
      </c>
    </row>
    <row r="2" spans="1:5" ht="25.5" customHeight="1" x14ac:dyDescent="0.2">
      <c r="B2" s="464" t="s">
        <v>423</v>
      </c>
    </row>
    <row r="3" spans="1:5" ht="24.95" customHeight="1" x14ac:dyDescent="0.2">
      <c r="A3" s="465"/>
      <c r="B3" s="466" t="s">
        <v>424</v>
      </c>
    </row>
    <row r="4" spans="1:5" ht="24.75" customHeight="1" x14ac:dyDescent="0.2">
      <c r="A4" s="465"/>
      <c r="B4" s="467"/>
    </row>
    <row r="5" spans="1:5" s="470" customFormat="1" ht="60" x14ac:dyDescent="0.2">
      <c r="A5" s="468"/>
      <c r="B5" s="469" t="s">
        <v>425</v>
      </c>
      <c r="C5" s="468"/>
      <c r="D5" s="468"/>
      <c r="E5" s="468"/>
    </row>
    <row r="6" spans="1:5" s="470" customFormat="1" ht="10.15" customHeight="1" x14ac:dyDescent="0.2">
      <c r="A6" s="468"/>
      <c r="B6" s="469"/>
      <c r="C6" s="468"/>
      <c r="D6" s="468"/>
      <c r="E6" s="468"/>
    </row>
    <row r="7" spans="1:5" ht="96" x14ac:dyDescent="0.2">
      <c r="A7" s="465"/>
      <c r="B7" s="469" t="s">
        <v>426</v>
      </c>
      <c r="C7" s="465"/>
      <c r="D7" s="465"/>
      <c r="E7" s="465"/>
    </row>
    <row r="8" spans="1:5" ht="10.15" customHeight="1" x14ac:dyDescent="0.2">
      <c r="A8" s="465"/>
      <c r="B8" s="465"/>
      <c r="C8" s="465"/>
      <c r="D8" s="465"/>
      <c r="E8" s="465"/>
    </row>
    <row r="9" spans="1:5" ht="204" x14ac:dyDescent="0.2">
      <c r="A9" s="465"/>
      <c r="B9" s="469" t="s">
        <v>427</v>
      </c>
      <c r="C9" s="465"/>
      <c r="D9" s="465"/>
      <c r="E9" s="465"/>
    </row>
    <row r="10" spans="1:5" ht="10.15" customHeight="1" x14ac:dyDescent="0.2">
      <c r="A10" s="465"/>
      <c r="B10" s="471"/>
      <c r="C10" s="465"/>
      <c r="D10" s="465"/>
      <c r="E10" s="465"/>
    </row>
    <row r="11" spans="1:5" ht="36" x14ac:dyDescent="0.2">
      <c r="A11" s="465"/>
      <c r="B11" s="469" t="s">
        <v>428</v>
      </c>
      <c r="C11" s="465"/>
      <c r="D11" s="465"/>
      <c r="E11" s="465"/>
    </row>
    <row r="12" spans="1:5" ht="9" customHeight="1" x14ac:dyDescent="0.2">
      <c r="A12" s="465"/>
      <c r="B12" s="471"/>
      <c r="C12" s="465"/>
      <c r="D12" s="465"/>
      <c r="E12" s="465"/>
    </row>
    <row r="13" spans="1:5" ht="96" x14ac:dyDescent="0.2">
      <c r="A13" s="465"/>
      <c r="B13" s="469" t="s">
        <v>429</v>
      </c>
      <c r="C13" s="465"/>
      <c r="D13" s="465"/>
      <c r="E13" s="465"/>
    </row>
    <row r="14" spans="1:5" ht="9" customHeight="1" x14ac:dyDescent="0.2">
      <c r="A14" s="465"/>
      <c r="B14" s="471"/>
      <c r="C14" s="465"/>
      <c r="D14" s="465"/>
      <c r="E14" s="465"/>
    </row>
    <row r="15" spans="1:5" ht="96" x14ac:dyDescent="0.2">
      <c r="A15" s="465"/>
      <c r="B15" s="469" t="s">
        <v>430</v>
      </c>
      <c r="C15" s="465"/>
      <c r="D15" s="465"/>
      <c r="E15" s="465"/>
    </row>
    <row r="16" spans="1:5" ht="9" customHeight="1" x14ac:dyDescent="0.2">
      <c r="A16" s="465"/>
      <c r="B16" s="471"/>
      <c r="C16" s="465"/>
      <c r="D16" s="465"/>
      <c r="E16" s="465"/>
    </row>
    <row r="17" spans="1:8" ht="120" x14ac:dyDescent="0.2">
      <c r="A17" s="465"/>
      <c r="B17" s="469" t="s">
        <v>431</v>
      </c>
      <c r="C17" s="465"/>
      <c r="D17" s="465"/>
      <c r="E17" s="465"/>
    </row>
    <row r="18" spans="1:8" ht="9" customHeight="1" x14ac:dyDescent="0.2">
      <c r="A18" s="465"/>
      <c r="B18" s="471"/>
      <c r="C18" s="465"/>
      <c r="D18" s="465"/>
      <c r="E18" s="465"/>
    </row>
    <row r="19" spans="1:8" ht="168" x14ac:dyDescent="0.2">
      <c r="A19" s="465"/>
      <c r="B19" s="469" t="s">
        <v>432</v>
      </c>
      <c r="C19" s="465"/>
      <c r="D19" s="465"/>
      <c r="E19" s="465"/>
    </row>
    <row r="20" spans="1:8" ht="9" customHeight="1" x14ac:dyDescent="0.2">
      <c r="A20" s="465"/>
      <c r="B20" s="471"/>
      <c r="C20" s="465"/>
      <c r="D20" s="465"/>
      <c r="E20" s="465"/>
    </row>
    <row r="21" spans="1:8" ht="24" x14ac:dyDescent="0.2">
      <c r="A21" s="465"/>
      <c r="B21" s="469" t="s">
        <v>433</v>
      </c>
      <c r="C21" s="465"/>
      <c r="D21" s="465"/>
      <c r="E21" s="465"/>
    </row>
    <row r="22" spans="1:8" ht="9" customHeight="1" x14ac:dyDescent="0.2">
      <c r="A22" s="465"/>
      <c r="B22" s="471"/>
      <c r="C22" s="465"/>
      <c r="D22" s="465"/>
      <c r="E22" s="465"/>
    </row>
    <row r="23" spans="1:8" ht="96" x14ac:dyDescent="0.2">
      <c r="A23" s="465"/>
      <c r="B23" s="469" t="s">
        <v>434</v>
      </c>
      <c r="C23" s="465"/>
      <c r="D23" s="465"/>
      <c r="E23" s="465"/>
    </row>
    <row r="24" spans="1:8" ht="9" customHeight="1" x14ac:dyDescent="0.2">
      <c r="A24" s="465"/>
      <c r="B24" s="471"/>
      <c r="C24" s="465"/>
      <c r="D24" s="465"/>
      <c r="E24" s="465"/>
    </row>
    <row r="25" spans="1:8" ht="24" x14ac:dyDescent="0.2">
      <c r="A25" s="465"/>
      <c r="B25" s="469" t="s">
        <v>435</v>
      </c>
      <c r="C25" s="465"/>
      <c r="D25" s="465"/>
      <c r="E25" s="465"/>
    </row>
    <row r="26" spans="1:8" ht="24" x14ac:dyDescent="0.2">
      <c r="A26" s="465"/>
      <c r="B26" s="472" t="s">
        <v>436</v>
      </c>
      <c r="C26" s="472"/>
      <c r="D26" s="472"/>
      <c r="E26" s="472"/>
      <c r="F26" s="472"/>
      <c r="G26" s="472"/>
      <c r="H26" s="472"/>
    </row>
    <row r="27" spans="1:8" x14ac:dyDescent="0.2">
      <c r="A27" s="465"/>
      <c r="B27" s="472"/>
      <c r="C27" s="472"/>
      <c r="D27" s="472"/>
      <c r="E27" s="472"/>
      <c r="F27" s="472"/>
      <c r="G27" s="472"/>
      <c r="H27" s="472"/>
    </row>
    <row r="28" spans="1:8" x14ac:dyDescent="0.2">
      <c r="A28" s="465"/>
      <c r="B28" s="465"/>
      <c r="C28" s="465"/>
      <c r="D28" s="465"/>
      <c r="E28" s="465"/>
    </row>
    <row r="29" spans="1:8" x14ac:dyDescent="0.2">
      <c r="A29" s="465"/>
      <c r="B29" s="465"/>
      <c r="C29" s="465"/>
      <c r="D29" s="465"/>
      <c r="E29" s="465"/>
    </row>
    <row r="30" spans="1:8" x14ac:dyDescent="0.2">
      <c r="A30" s="459"/>
      <c r="B30" s="459"/>
      <c r="C30" s="459"/>
      <c r="D30" s="459"/>
      <c r="E30" s="459"/>
    </row>
    <row r="31" spans="1:8" x14ac:dyDescent="0.2">
      <c r="A31" s="465"/>
      <c r="B31" s="465"/>
      <c r="C31" s="465"/>
      <c r="D31" s="465"/>
      <c r="E31" s="465"/>
    </row>
    <row r="32" spans="1:8" x14ac:dyDescent="0.2">
      <c r="A32" s="465"/>
      <c r="B32" s="465"/>
      <c r="C32" s="465"/>
      <c r="D32" s="465"/>
      <c r="E32" s="465"/>
    </row>
    <row r="33" spans="1:9" ht="8.1" customHeight="1" x14ac:dyDescent="0.2">
      <c r="A33" s="465"/>
      <c r="B33" s="465"/>
      <c r="C33" s="465"/>
      <c r="D33" s="465"/>
      <c r="E33" s="465"/>
    </row>
    <row r="34" spans="1:9" ht="13.5" customHeight="1" x14ac:dyDescent="0.2">
      <c r="A34" s="465"/>
      <c r="B34" s="465"/>
      <c r="C34" s="465"/>
      <c r="D34" s="465"/>
      <c r="E34" s="465"/>
    </row>
    <row r="35" spans="1:9" x14ac:dyDescent="0.2">
      <c r="A35" s="465"/>
      <c r="B35" s="465"/>
      <c r="C35" s="465"/>
      <c r="D35" s="465"/>
      <c r="E35" s="465"/>
    </row>
    <row r="36" spans="1:9" x14ac:dyDescent="0.2">
      <c r="A36" s="465"/>
      <c r="B36" s="465"/>
      <c r="C36" s="465"/>
      <c r="D36" s="465"/>
      <c r="E36" s="465"/>
      <c r="I36" s="473"/>
    </row>
    <row r="37" spans="1:9" x14ac:dyDescent="0.2">
      <c r="A37" s="465"/>
      <c r="B37" s="465"/>
      <c r="C37" s="465"/>
      <c r="D37" s="465"/>
      <c r="E37" s="465"/>
    </row>
    <row r="38" spans="1:9" x14ac:dyDescent="0.2">
      <c r="A38" s="465"/>
      <c r="B38" s="465"/>
      <c r="C38" s="465"/>
      <c r="D38" s="465"/>
      <c r="E38" s="465"/>
    </row>
    <row r="39" spans="1:9" x14ac:dyDescent="0.2">
      <c r="A39" s="465"/>
      <c r="B39" s="465"/>
      <c r="C39" s="465"/>
      <c r="D39" s="465"/>
      <c r="E39" s="465"/>
    </row>
    <row r="40" spans="1:9" ht="33" customHeight="1" x14ac:dyDescent="0.2">
      <c r="A40" s="465"/>
      <c r="B40" s="465"/>
      <c r="C40" s="465"/>
      <c r="D40" s="465"/>
      <c r="E40" s="465"/>
    </row>
    <row r="41" spans="1:9" ht="16.5" customHeight="1" x14ac:dyDescent="0.2">
      <c r="A41" s="465"/>
      <c r="B41" s="465"/>
      <c r="C41" s="465"/>
      <c r="D41" s="465"/>
      <c r="E41" s="465"/>
    </row>
    <row r="42" spans="1:9" x14ac:dyDescent="0.2">
      <c r="A42" s="465"/>
      <c r="B42" s="465"/>
      <c r="C42" s="465"/>
      <c r="D42" s="465"/>
      <c r="E42" s="465"/>
    </row>
    <row r="43" spans="1:9" x14ac:dyDescent="0.2">
      <c r="A43" s="465"/>
      <c r="B43" s="465"/>
      <c r="C43" s="465"/>
      <c r="D43" s="465"/>
      <c r="E43" s="465"/>
    </row>
    <row r="44" spans="1:9" x14ac:dyDescent="0.2">
      <c r="A44" s="465"/>
      <c r="B44" s="465"/>
      <c r="C44" s="465"/>
      <c r="D44" s="465"/>
      <c r="E44" s="465"/>
    </row>
    <row r="45" spans="1:9" x14ac:dyDescent="0.2">
      <c r="A45" s="465"/>
      <c r="B45" s="465"/>
      <c r="C45" s="465"/>
      <c r="D45" s="465"/>
      <c r="E45" s="465"/>
    </row>
    <row r="46" spans="1:9" x14ac:dyDescent="0.2">
      <c r="A46" s="465"/>
      <c r="B46" s="465"/>
      <c r="C46" s="465"/>
      <c r="D46" s="465"/>
      <c r="E46" s="465"/>
    </row>
    <row r="47" spans="1:9" x14ac:dyDescent="0.2">
      <c r="A47" s="465"/>
      <c r="B47" s="465"/>
      <c r="C47" s="465"/>
      <c r="D47" s="465"/>
      <c r="E47" s="465"/>
    </row>
    <row r="48" spans="1:9" x14ac:dyDescent="0.2">
      <c r="A48" s="465"/>
      <c r="B48" s="465"/>
      <c r="C48" s="465"/>
      <c r="D48" s="465"/>
      <c r="E48" s="465"/>
    </row>
    <row r="49" spans="1:5" x14ac:dyDescent="0.2">
      <c r="A49" s="465"/>
      <c r="B49" s="465"/>
      <c r="C49" s="465"/>
      <c r="D49" s="465"/>
      <c r="E49" s="465"/>
    </row>
    <row r="50" spans="1:5" x14ac:dyDescent="0.2">
      <c r="A50" s="465"/>
      <c r="B50" s="465"/>
      <c r="C50" s="465"/>
      <c r="D50" s="465"/>
      <c r="E50" s="465"/>
    </row>
    <row r="51" spans="1:5" x14ac:dyDescent="0.2">
      <c r="A51" s="465"/>
      <c r="B51" s="465"/>
      <c r="C51" s="465"/>
      <c r="D51" s="465"/>
      <c r="E51" s="465"/>
    </row>
    <row r="52" spans="1:5" x14ac:dyDescent="0.2">
      <c r="A52" s="465"/>
      <c r="B52" s="465"/>
      <c r="C52" s="465"/>
      <c r="D52" s="465"/>
      <c r="E52" s="465"/>
    </row>
    <row r="53" spans="1:5" x14ac:dyDescent="0.2">
      <c r="A53" s="465"/>
      <c r="B53" s="465"/>
      <c r="C53" s="465"/>
      <c r="D53" s="465"/>
      <c r="E53" s="465"/>
    </row>
    <row r="54" spans="1:5" x14ac:dyDescent="0.2">
      <c r="A54" s="465"/>
      <c r="B54" s="465"/>
      <c r="C54" s="465"/>
      <c r="D54" s="465"/>
      <c r="E54" s="465"/>
    </row>
    <row r="55" spans="1:5" x14ac:dyDescent="0.2">
      <c r="A55" s="465"/>
      <c r="B55" s="465"/>
      <c r="C55" s="465"/>
      <c r="D55" s="465"/>
      <c r="E55" s="465"/>
    </row>
    <row r="56" spans="1:5" x14ac:dyDescent="0.2">
      <c r="A56" s="465"/>
      <c r="B56" s="465"/>
      <c r="C56" s="465"/>
      <c r="D56" s="465"/>
      <c r="E56" s="465"/>
    </row>
    <row r="57" spans="1:5" x14ac:dyDescent="0.2">
      <c r="A57" s="465"/>
      <c r="B57" s="465"/>
      <c r="C57" s="465"/>
      <c r="D57" s="465"/>
      <c r="E57" s="465"/>
    </row>
    <row r="58" spans="1:5" x14ac:dyDescent="0.2">
      <c r="A58" s="465"/>
      <c r="B58" s="465"/>
      <c r="C58" s="465"/>
      <c r="D58" s="465"/>
      <c r="E58" s="465"/>
    </row>
    <row r="59" spans="1:5" x14ac:dyDescent="0.2">
      <c r="A59" s="465"/>
      <c r="B59" s="465"/>
      <c r="C59" s="465"/>
      <c r="D59" s="465"/>
      <c r="E59" s="465"/>
    </row>
    <row r="60" spans="1:5" x14ac:dyDescent="0.2">
      <c r="A60" s="465"/>
      <c r="B60" s="465"/>
      <c r="C60" s="465"/>
      <c r="D60" s="465"/>
      <c r="E60" s="465"/>
    </row>
    <row r="61" spans="1:5" x14ac:dyDescent="0.2">
      <c r="A61" s="465"/>
      <c r="B61" s="465"/>
      <c r="C61" s="465"/>
      <c r="D61" s="465"/>
      <c r="E61" s="465"/>
    </row>
    <row r="62" spans="1:5" x14ac:dyDescent="0.2">
      <c r="A62" s="465"/>
      <c r="B62" s="465"/>
      <c r="C62" s="465"/>
      <c r="D62" s="465"/>
      <c r="E62" s="465"/>
    </row>
    <row r="63" spans="1:5" x14ac:dyDescent="0.2">
      <c r="A63" s="465"/>
      <c r="B63" s="465"/>
      <c r="C63" s="465"/>
      <c r="D63" s="465"/>
      <c r="E63" s="465"/>
    </row>
    <row r="64" spans="1:5" x14ac:dyDescent="0.2">
      <c r="A64" s="465"/>
      <c r="B64" s="465"/>
      <c r="C64" s="465"/>
      <c r="D64" s="465"/>
      <c r="E64" s="465"/>
    </row>
    <row r="65" spans="1:5" x14ac:dyDescent="0.2">
      <c r="A65" s="465"/>
      <c r="B65" s="465"/>
      <c r="C65" s="465"/>
      <c r="D65" s="465"/>
      <c r="E65" s="465"/>
    </row>
    <row r="66" spans="1:5" x14ac:dyDescent="0.2">
      <c r="A66" s="465"/>
      <c r="B66" s="465"/>
      <c r="C66" s="465"/>
      <c r="D66" s="465"/>
      <c r="E66" s="465"/>
    </row>
    <row r="67" spans="1:5" x14ac:dyDescent="0.2">
      <c r="A67" s="465"/>
      <c r="B67" s="465"/>
      <c r="C67" s="465"/>
      <c r="D67" s="465"/>
      <c r="E67" s="465"/>
    </row>
    <row r="68" spans="1:5" x14ac:dyDescent="0.2">
      <c r="A68" s="465"/>
      <c r="B68" s="465"/>
      <c r="C68" s="465"/>
      <c r="D68" s="465"/>
      <c r="E68" s="465"/>
    </row>
    <row r="69" spans="1:5" x14ac:dyDescent="0.2">
      <c r="A69" s="465"/>
      <c r="B69" s="465"/>
      <c r="C69" s="465"/>
      <c r="D69" s="465"/>
      <c r="E69" s="465"/>
    </row>
    <row r="70" spans="1:5" x14ac:dyDescent="0.2">
      <c r="A70" s="465"/>
      <c r="B70" s="465"/>
      <c r="C70" s="465"/>
      <c r="D70" s="465"/>
      <c r="E70" s="465"/>
    </row>
    <row r="71" spans="1:5" x14ac:dyDescent="0.2">
      <c r="A71" s="465"/>
      <c r="B71" s="465"/>
      <c r="C71" s="465"/>
      <c r="D71" s="465"/>
      <c r="E71" s="465"/>
    </row>
    <row r="72" spans="1:5" x14ac:dyDescent="0.2">
      <c r="A72" s="465"/>
      <c r="B72" s="465"/>
      <c r="C72" s="465"/>
      <c r="D72" s="465"/>
      <c r="E72" s="465"/>
    </row>
    <row r="73" spans="1:5" x14ac:dyDescent="0.2">
      <c r="A73" s="465"/>
      <c r="B73" s="465"/>
      <c r="C73" s="465"/>
      <c r="D73" s="465"/>
      <c r="E73" s="465"/>
    </row>
    <row r="74" spans="1:5" x14ac:dyDescent="0.2">
      <c r="A74" s="465"/>
      <c r="B74" s="465"/>
      <c r="C74" s="465"/>
      <c r="D74" s="465"/>
      <c r="E74" s="465"/>
    </row>
    <row r="75" spans="1:5" x14ac:dyDescent="0.2">
      <c r="A75" s="465"/>
      <c r="B75" s="465"/>
      <c r="C75" s="465"/>
      <c r="D75" s="465"/>
      <c r="E75" s="465"/>
    </row>
    <row r="76" spans="1:5" x14ac:dyDescent="0.2">
      <c r="A76" s="465"/>
      <c r="B76" s="465"/>
      <c r="C76" s="465"/>
      <c r="D76" s="465"/>
      <c r="E76" s="465"/>
    </row>
    <row r="77" spans="1:5" x14ac:dyDescent="0.2">
      <c r="A77" s="465"/>
      <c r="B77" s="465"/>
      <c r="C77" s="465"/>
      <c r="D77" s="465"/>
      <c r="E77" s="465"/>
    </row>
    <row r="78" spans="1:5" x14ac:dyDescent="0.2">
      <c r="A78" s="465"/>
      <c r="B78" s="465"/>
      <c r="C78" s="465"/>
      <c r="D78" s="465"/>
      <c r="E78" s="465"/>
    </row>
    <row r="79" spans="1:5" x14ac:dyDescent="0.2">
      <c r="A79" s="465"/>
      <c r="B79" s="465"/>
      <c r="C79" s="465"/>
      <c r="D79" s="465"/>
      <c r="E79" s="465"/>
    </row>
    <row r="80" spans="1:5" x14ac:dyDescent="0.2">
      <c r="A80" s="465"/>
      <c r="B80" s="465"/>
      <c r="C80" s="465"/>
      <c r="D80" s="465"/>
      <c r="E80" s="465"/>
    </row>
    <row r="81" spans="1:5" x14ac:dyDescent="0.2">
      <c r="A81" s="465"/>
      <c r="B81" s="465"/>
      <c r="C81" s="465"/>
      <c r="D81" s="465"/>
      <c r="E81" s="465"/>
    </row>
    <row r="82" spans="1:5" x14ac:dyDescent="0.2">
      <c r="A82" s="465"/>
      <c r="B82" s="465"/>
      <c r="C82" s="465"/>
      <c r="D82" s="465"/>
      <c r="E82" s="465"/>
    </row>
    <row r="83" spans="1:5" x14ac:dyDescent="0.2">
      <c r="A83" s="465"/>
      <c r="B83" s="465"/>
      <c r="C83" s="465"/>
      <c r="D83" s="465"/>
      <c r="E83" s="465"/>
    </row>
    <row r="84" spans="1:5" x14ac:dyDescent="0.2">
      <c r="A84" s="465"/>
      <c r="B84" s="465"/>
      <c r="C84" s="465"/>
      <c r="D84" s="465"/>
      <c r="E84" s="465"/>
    </row>
    <row r="85" spans="1:5" x14ac:dyDescent="0.2">
      <c r="A85" s="465"/>
      <c r="B85" s="465"/>
      <c r="C85" s="465"/>
      <c r="D85" s="465"/>
      <c r="E85" s="465"/>
    </row>
    <row r="86" spans="1:5" x14ac:dyDescent="0.2">
      <c r="A86" s="465"/>
      <c r="B86" s="465"/>
      <c r="C86" s="465"/>
      <c r="D86" s="465"/>
      <c r="E86" s="465"/>
    </row>
    <row r="87" spans="1:5" x14ac:dyDescent="0.2">
      <c r="A87" s="465"/>
      <c r="B87" s="465"/>
      <c r="C87" s="465"/>
      <c r="D87" s="465"/>
      <c r="E87" s="465"/>
    </row>
    <row r="88" spans="1:5" x14ac:dyDescent="0.2">
      <c r="A88" s="465"/>
      <c r="B88" s="465"/>
      <c r="C88" s="465"/>
      <c r="D88" s="465"/>
      <c r="E88" s="465"/>
    </row>
    <row r="89" spans="1:5" x14ac:dyDescent="0.2">
      <c r="A89" s="465"/>
      <c r="B89" s="465"/>
      <c r="C89" s="465"/>
      <c r="D89" s="465"/>
      <c r="E89" s="465"/>
    </row>
    <row r="90" spans="1:5" x14ac:dyDescent="0.2">
      <c r="A90" s="465"/>
      <c r="B90" s="465"/>
      <c r="C90" s="465"/>
      <c r="D90" s="465"/>
      <c r="E90" s="465"/>
    </row>
    <row r="91" spans="1:5" x14ac:dyDescent="0.2">
      <c r="A91" s="465"/>
      <c r="B91" s="465"/>
      <c r="C91" s="465"/>
      <c r="D91" s="465"/>
      <c r="E91" s="465"/>
    </row>
    <row r="92" spans="1:5" x14ac:dyDescent="0.2">
      <c r="A92" s="465"/>
      <c r="B92" s="465"/>
      <c r="C92" s="465"/>
      <c r="D92" s="465"/>
      <c r="E92" s="465"/>
    </row>
    <row r="93" spans="1:5" x14ac:dyDescent="0.2">
      <c r="A93" s="465"/>
      <c r="B93" s="465"/>
      <c r="C93" s="465"/>
      <c r="D93" s="465"/>
      <c r="E93" s="465"/>
    </row>
    <row r="94" spans="1:5" x14ac:dyDescent="0.2">
      <c r="A94" s="465"/>
      <c r="B94" s="465"/>
      <c r="C94" s="465"/>
      <c r="D94" s="465"/>
      <c r="E94" s="465"/>
    </row>
    <row r="95" spans="1:5" x14ac:dyDescent="0.2">
      <c r="A95" s="465"/>
      <c r="B95" s="465"/>
      <c r="C95" s="465"/>
      <c r="D95" s="465"/>
      <c r="E95" s="465"/>
    </row>
    <row r="96" spans="1:5" x14ac:dyDescent="0.2">
      <c r="A96" s="465"/>
      <c r="B96" s="465"/>
      <c r="C96" s="465"/>
      <c r="D96" s="465"/>
      <c r="E96" s="465"/>
    </row>
    <row r="97" spans="1:5" x14ac:dyDescent="0.2">
      <c r="A97" s="465"/>
      <c r="B97" s="465"/>
      <c r="C97" s="465"/>
      <c r="D97" s="465"/>
      <c r="E97" s="465"/>
    </row>
    <row r="98" spans="1:5" x14ac:dyDescent="0.2">
      <c r="A98" s="465"/>
      <c r="B98" s="465"/>
      <c r="C98" s="465"/>
      <c r="D98" s="465"/>
      <c r="E98" s="465"/>
    </row>
    <row r="99" spans="1:5" x14ac:dyDescent="0.2">
      <c r="A99" s="465"/>
      <c r="B99" s="465"/>
      <c r="C99" s="465"/>
      <c r="D99" s="465"/>
      <c r="E99" s="465"/>
    </row>
    <row r="100" spans="1:5" x14ac:dyDescent="0.2">
      <c r="A100" s="465"/>
      <c r="B100" s="465"/>
      <c r="C100" s="465"/>
      <c r="D100" s="465"/>
      <c r="E100" s="465"/>
    </row>
    <row r="101" spans="1:5" x14ac:dyDescent="0.2">
      <c r="A101" s="465"/>
      <c r="B101" s="465"/>
      <c r="C101" s="465"/>
      <c r="D101" s="465"/>
      <c r="E101" s="465"/>
    </row>
    <row r="102" spans="1:5" x14ac:dyDescent="0.2">
      <c r="A102" s="465"/>
      <c r="B102" s="465"/>
      <c r="C102" s="465"/>
      <c r="D102" s="465"/>
      <c r="E102" s="465"/>
    </row>
    <row r="103" spans="1:5" x14ac:dyDescent="0.2">
      <c r="A103" s="465"/>
      <c r="B103" s="465"/>
      <c r="C103" s="465"/>
      <c r="D103" s="465"/>
      <c r="E103" s="465"/>
    </row>
    <row r="104" spans="1:5" x14ac:dyDescent="0.2">
      <c r="A104" s="465"/>
      <c r="B104" s="465"/>
      <c r="C104" s="465"/>
      <c r="D104" s="465"/>
      <c r="E104" s="465"/>
    </row>
    <row r="105" spans="1:5" x14ac:dyDescent="0.2">
      <c r="A105" s="465"/>
      <c r="B105" s="465"/>
      <c r="C105" s="465"/>
      <c r="D105" s="465"/>
      <c r="E105" s="465"/>
    </row>
    <row r="106" spans="1:5" x14ac:dyDescent="0.2">
      <c r="A106" s="465"/>
      <c r="B106" s="465"/>
      <c r="C106" s="465"/>
      <c r="D106" s="465"/>
      <c r="E106" s="465"/>
    </row>
    <row r="107" spans="1:5" x14ac:dyDescent="0.2">
      <c r="A107" s="465"/>
      <c r="B107" s="465"/>
      <c r="C107" s="465"/>
      <c r="D107" s="465"/>
      <c r="E107" s="465"/>
    </row>
    <row r="108" spans="1:5" x14ac:dyDescent="0.2">
      <c r="A108" s="465"/>
      <c r="B108" s="465"/>
      <c r="C108" s="465"/>
      <c r="D108" s="465"/>
      <c r="E108" s="465"/>
    </row>
    <row r="109" spans="1:5" x14ac:dyDescent="0.2">
      <c r="A109" s="465"/>
      <c r="B109" s="465"/>
      <c r="C109" s="465"/>
      <c r="D109" s="465"/>
      <c r="E109" s="465"/>
    </row>
    <row r="110" spans="1:5" x14ac:dyDescent="0.2">
      <c r="A110" s="465"/>
      <c r="B110" s="465"/>
      <c r="C110" s="465"/>
      <c r="D110" s="465"/>
      <c r="E110" s="465"/>
    </row>
    <row r="111" spans="1:5" x14ac:dyDescent="0.2">
      <c r="A111" s="465"/>
      <c r="B111" s="465"/>
      <c r="C111" s="465"/>
      <c r="D111" s="465"/>
      <c r="E111" s="465"/>
    </row>
    <row r="112" spans="1:5" x14ac:dyDescent="0.2">
      <c r="A112" s="465"/>
      <c r="B112" s="465"/>
      <c r="C112" s="465"/>
      <c r="D112" s="465"/>
      <c r="E112" s="465"/>
    </row>
    <row r="113" spans="1:5" x14ac:dyDescent="0.2">
      <c r="A113" s="465"/>
      <c r="B113" s="465"/>
      <c r="C113" s="465"/>
      <c r="D113" s="465"/>
      <c r="E113" s="465"/>
    </row>
    <row r="114" spans="1:5" x14ac:dyDescent="0.2">
      <c r="A114" s="465"/>
      <c r="B114" s="465"/>
      <c r="C114" s="465"/>
      <c r="D114" s="465"/>
      <c r="E114" s="465"/>
    </row>
    <row r="115" spans="1:5" x14ac:dyDescent="0.2">
      <c r="A115" s="465"/>
      <c r="B115" s="465"/>
      <c r="C115" s="465"/>
      <c r="D115" s="465"/>
      <c r="E115" s="465"/>
    </row>
    <row r="116" spans="1:5" x14ac:dyDescent="0.2">
      <c r="A116" s="465"/>
      <c r="B116" s="465"/>
      <c r="C116" s="465"/>
      <c r="D116" s="465"/>
      <c r="E116" s="465"/>
    </row>
    <row r="117" spans="1:5" x14ac:dyDescent="0.2">
      <c r="A117" s="465"/>
      <c r="B117" s="465"/>
      <c r="C117" s="465"/>
      <c r="D117" s="465"/>
      <c r="E117" s="465"/>
    </row>
    <row r="118" spans="1:5" x14ac:dyDescent="0.2">
      <c r="A118" s="465"/>
      <c r="B118" s="465"/>
      <c r="C118" s="465"/>
      <c r="D118" s="465"/>
      <c r="E118" s="465"/>
    </row>
    <row r="119" spans="1:5" x14ac:dyDescent="0.2">
      <c r="A119" s="465"/>
      <c r="B119" s="465"/>
      <c r="C119" s="465"/>
      <c r="D119" s="465"/>
      <c r="E119" s="465"/>
    </row>
    <row r="120" spans="1:5" x14ac:dyDescent="0.2">
      <c r="A120" s="465"/>
      <c r="B120" s="465"/>
      <c r="C120" s="465"/>
      <c r="D120" s="465"/>
      <c r="E120" s="465"/>
    </row>
    <row r="121" spans="1:5" x14ac:dyDescent="0.2">
      <c r="A121" s="465"/>
      <c r="B121" s="465"/>
      <c r="C121" s="465"/>
      <c r="D121" s="465"/>
      <c r="E121" s="465"/>
    </row>
    <row r="122" spans="1:5" x14ac:dyDescent="0.2">
      <c r="A122" s="465"/>
      <c r="B122" s="465"/>
      <c r="C122" s="465"/>
      <c r="D122" s="465"/>
      <c r="E122" s="465"/>
    </row>
    <row r="123" spans="1:5" x14ac:dyDescent="0.2">
      <c r="A123" s="465"/>
      <c r="B123" s="465"/>
      <c r="C123" s="465"/>
      <c r="D123" s="465"/>
      <c r="E123" s="465"/>
    </row>
    <row r="124" spans="1:5" x14ac:dyDescent="0.2">
      <c r="A124" s="465"/>
      <c r="B124" s="465"/>
      <c r="C124" s="465"/>
      <c r="D124" s="465"/>
      <c r="E124" s="465"/>
    </row>
    <row r="125" spans="1:5" x14ac:dyDescent="0.2">
      <c r="A125" s="465"/>
      <c r="B125" s="465"/>
      <c r="C125" s="465"/>
      <c r="D125" s="465"/>
      <c r="E125" s="465"/>
    </row>
    <row r="126" spans="1:5" x14ac:dyDescent="0.2">
      <c r="A126" s="465"/>
      <c r="B126" s="465"/>
      <c r="C126" s="465"/>
      <c r="D126" s="465"/>
      <c r="E126" s="465"/>
    </row>
    <row r="127" spans="1:5" x14ac:dyDescent="0.2">
      <c r="A127" s="465"/>
      <c r="B127" s="465"/>
      <c r="C127" s="465"/>
      <c r="D127" s="465"/>
      <c r="E127" s="465"/>
    </row>
    <row r="128" spans="1:5" x14ac:dyDescent="0.2">
      <c r="A128" s="465"/>
      <c r="B128" s="465"/>
      <c r="C128" s="465"/>
      <c r="D128" s="465"/>
      <c r="E128" s="465"/>
    </row>
    <row r="129" spans="1:5" x14ac:dyDescent="0.2">
      <c r="A129" s="465"/>
      <c r="B129" s="465"/>
      <c r="C129" s="465"/>
      <c r="D129" s="465"/>
      <c r="E129" s="465"/>
    </row>
    <row r="130" spans="1:5" x14ac:dyDescent="0.2">
      <c r="A130" s="465"/>
      <c r="B130" s="465"/>
      <c r="C130" s="465"/>
      <c r="D130" s="465"/>
      <c r="E130" s="465"/>
    </row>
    <row r="131" spans="1:5" x14ac:dyDescent="0.2">
      <c r="A131" s="465"/>
      <c r="B131" s="465"/>
      <c r="C131" s="465"/>
      <c r="D131" s="465"/>
      <c r="E131" s="465"/>
    </row>
    <row r="132" spans="1:5" x14ac:dyDescent="0.2">
      <c r="A132" s="465"/>
      <c r="B132" s="465"/>
      <c r="C132" s="465"/>
      <c r="D132" s="465"/>
      <c r="E132" s="465"/>
    </row>
    <row r="133" spans="1:5" x14ac:dyDescent="0.2">
      <c r="A133" s="465"/>
      <c r="B133" s="465"/>
      <c r="C133" s="465"/>
      <c r="D133" s="465"/>
      <c r="E133" s="465"/>
    </row>
    <row r="134" spans="1:5" x14ac:dyDescent="0.2">
      <c r="A134" s="465"/>
      <c r="B134" s="465"/>
      <c r="C134" s="465"/>
      <c r="D134" s="465"/>
      <c r="E134" s="465"/>
    </row>
    <row r="135" spans="1:5" x14ac:dyDescent="0.2">
      <c r="A135" s="465"/>
      <c r="B135" s="465"/>
      <c r="C135" s="465"/>
      <c r="D135" s="465"/>
      <c r="E135" s="465"/>
    </row>
    <row r="136" spans="1:5" x14ac:dyDescent="0.2">
      <c r="A136" s="465"/>
      <c r="B136" s="465"/>
      <c r="C136" s="465"/>
      <c r="D136" s="465"/>
      <c r="E136" s="465"/>
    </row>
    <row r="137" spans="1:5" x14ac:dyDescent="0.2">
      <c r="A137" s="465"/>
      <c r="B137" s="465"/>
      <c r="C137" s="465"/>
      <c r="D137" s="465"/>
      <c r="E137" s="465"/>
    </row>
    <row r="138" spans="1:5" x14ac:dyDescent="0.2">
      <c r="A138" s="465"/>
      <c r="B138" s="465"/>
      <c r="C138" s="465"/>
      <c r="D138" s="465"/>
      <c r="E138" s="465"/>
    </row>
    <row r="139" spans="1:5" x14ac:dyDescent="0.2">
      <c r="A139" s="465"/>
      <c r="B139" s="465"/>
      <c r="C139" s="465"/>
      <c r="D139" s="465"/>
      <c r="E139" s="465"/>
    </row>
    <row r="140" spans="1:5" x14ac:dyDescent="0.2">
      <c r="A140" s="465"/>
      <c r="B140" s="465"/>
      <c r="C140" s="465"/>
      <c r="D140" s="465"/>
      <c r="E140" s="465"/>
    </row>
    <row r="141" spans="1:5" x14ac:dyDescent="0.2">
      <c r="A141" s="465"/>
      <c r="B141" s="465"/>
      <c r="C141" s="465"/>
      <c r="D141" s="465"/>
      <c r="E141" s="465"/>
    </row>
    <row r="142" spans="1:5" x14ac:dyDescent="0.2">
      <c r="A142" s="465"/>
      <c r="B142" s="465"/>
      <c r="C142" s="465"/>
      <c r="D142" s="465"/>
      <c r="E142" s="465"/>
    </row>
    <row r="143" spans="1:5" x14ac:dyDescent="0.2">
      <c r="A143" s="465"/>
      <c r="B143" s="465"/>
      <c r="C143" s="465"/>
      <c r="D143" s="465"/>
      <c r="E143" s="465"/>
    </row>
    <row r="144" spans="1:5" x14ac:dyDescent="0.2">
      <c r="A144" s="465"/>
      <c r="B144" s="465"/>
      <c r="C144" s="465"/>
      <c r="D144" s="465"/>
      <c r="E144" s="465"/>
    </row>
    <row r="145" spans="1:5" x14ac:dyDescent="0.2">
      <c r="A145" s="465"/>
      <c r="B145" s="465"/>
      <c r="C145" s="465"/>
      <c r="D145" s="465"/>
      <c r="E145" s="465"/>
    </row>
    <row r="146" spans="1:5" x14ac:dyDescent="0.2">
      <c r="A146" s="465"/>
      <c r="B146" s="465"/>
      <c r="C146" s="465"/>
      <c r="D146" s="465"/>
      <c r="E146" s="465"/>
    </row>
    <row r="147" spans="1:5" x14ac:dyDescent="0.2">
      <c r="A147" s="465"/>
      <c r="B147" s="465"/>
      <c r="C147" s="465"/>
      <c r="D147" s="465"/>
      <c r="E147" s="465"/>
    </row>
    <row r="148" spans="1:5" x14ac:dyDescent="0.2">
      <c r="A148" s="465"/>
      <c r="B148" s="465"/>
      <c r="C148" s="465"/>
      <c r="D148" s="465"/>
      <c r="E148" s="465"/>
    </row>
    <row r="149" spans="1:5" x14ac:dyDescent="0.2">
      <c r="A149" s="465"/>
      <c r="B149" s="465"/>
      <c r="C149" s="465"/>
      <c r="D149" s="465"/>
      <c r="E149" s="465"/>
    </row>
    <row r="150" spans="1:5" x14ac:dyDescent="0.2">
      <c r="A150" s="465"/>
      <c r="B150" s="465"/>
      <c r="C150" s="465"/>
      <c r="D150" s="465"/>
      <c r="E150" s="465"/>
    </row>
    <row r="151" spans="1:5" x14ac:dyDescent="0.2">
      <c r="A151" s="465"/>
      <c r="B151" s="465"/>
      <c r="C151" s="465"/>
      <c r="D151" s="465"/>
      <c r="E151" s="465"/>
    </row>
    <row r="152" spans="1:5" x14ac:dyDescent="0.2">
      <c r="A152" s="465"/>
      <c r="B152" s="465"/>
      <c r="C152" s="465"/>
      <c r="D152" s="465"/>
      <c r="E152" s="465"/>
    </row>
    <row r="153" spans="1:5" x14ac:dyDescent="0.2">
      <c r="A153" s="465"/>
      <c r="B153" s="465"/>
      <c r="C153" s="465"/>
      <c r="D153" s="465"/>
      <c r="E153" s="465"/>
    </row>
    <row r="154" spans="1:5" x14ac:dyDescent="0.2">
      <c r="A154" s="465"/>
      <c r="B154" s="465"/>
      <c r="C154" s="465"/>
      <c r="D154" s="465"/>
      <c r="E154" s="465"/>
    </row>
    <row r="155" spans="1:5" x14ac:dyDescent="0.2">
      <c r="A155" s="465"/>
      <c r="B155" s="465"/>
      <c r="C155" s="465"/>
      <c r="D155" s="465"/>
      <c r="E155" s="465"/>
    </row>
    <row r="156" spans="1:5" x14ac:dyDescent="0.2">
      <c r="A156" s="465"/>
      <c r="B156" s="465"/>
      <c r="C156" s="465"/>
      <c r="D156" s="465"/>
      <c r="E156" s="465"/>
    </row>
    <row r="157" spans="1:5" x14ac:dyDescent="0.2">
      <c r="A157" s="465"/>
      <c r="B157" s="465"/>
      <c r="C157" s="465"/>
      <c r="D157" s="465"/>
      <c r="E157" s="465"/>
    </row>
    <row r="158" spans="1:5" x14ac:dyDescent="0.2">
      <c r="A158" s="465"/>
      <c r="B158" s="465"/>
      <c r="C158" s="465"/>
      <c r="D158" s="465"/>
      <c r="E158" s="465"/>
    </row>
    <row r="159" spans="1:5" x14ac:dyDescent="0.2">
      <c r="A159" s="465"/>
      <c r="B159" s="465"/>
      <c r="C159" s="465"/>
      <c r="D159" s="465"/>
      <c r="E159" s="465"/>
    </row>
    <row r="160" spans="1:5" x14ac:dyDescent="0.2">
      <c r="A160" s="465"/>
      <c r="B160" s="465"/>
      <c r="C160" s="465"/>
      <c r="D160" s="465"/>
      <c r="E160" s="465"/>
    </row>
    <row r="161" spans="1:5" x14ac:dyDescent="0.2">
      <c r="A161" s="465"/>
      <c r="B161" s="465"/>
      <c r="C161" s="465"/>
      <c r="D161" s="465"/>
      <c r="E161" s="465"/>
    </row>
    <row r="162" spans="1:5" x14ac:dyDescent="0.2">
      <c r="A162" s="465"/>
      <c r="B162" s="465"/>
      <c r="C162" s="465"/>
      <c r="D162" s="465"/>
      <c r="E162" s="465"/>
    </row>
    <row r="163" spans="1:5" x14ac:dyDescent="0.2">
      <c r="A163" s="465"/>
      <c r="B163" s="465"/>
      <c r="C163" s="465"/>
      <c r="D163" s="465"/>
      <c r="E163" s="465"/>
    </row>
    <row r="164" spans="1:5" x14ac:dyDescent="0.2">
      <c r="A164" s="465"/>
      <c r="B164" s="465"/>
      <c r="C164" s="465"/>
      <c r="D164" s="465"/>
      <c r="E164" s="465"/>
    </row>
    <row r="165" spans="1:5" x14ac:dyDescent="0.2">
      <c r="A165" s="465"/>
      <c r="B165" s="465"/>
      <c r="C165" s="465"/>
      <c r="D165" s="465"/>
      <c r="E165" s="465"/>
    </row>
    <row r="166" spans="1:5" x14ac:dyDescent="0.2">
      <c r="A166" s="465"/>
      <c r="B166" s="465"/>
      <c r="C166" s="465"/>
      <c r="D166" s="465"/>
      <c r="E166" s="465"/>
    </row>
    <row r="167" spans="1:5" x14ac:dyDescent="0.2">
      <c r="A167" s="465"/>
      <c r="B167" s="465"/>
      <c r="C167" s="465"/>
      <c r="D167" s="465"/>
      <c r="E167" s="465"/>
    </row>
    <row r="168" spans="1:5" x14ac:dyDescent="0.2">
      <c r="A168" s="465"/>
      <c r="B168" s="465"/>
      <c r="C168" s="465"/>
      <c r="D168" s="465"/>
      <c r="E168" s="465"/>
    </row>
    <row r="169" spans="1:5" x14ac:dyDescent="0.2">
      <c r="A169" s="465"/>
      <c r="B169" s="465"/>
      <c r="C169" s="465"/>
      <c r="D169" s="465"/>
      <c r="E169" s="465"/>
    </row>
    <row r="170" spans="1:5" x14ac:dyDescent="0.2">
      <c r="A170" s="465"/>
      <c r="B170" s="465"/>
      <c r="C170" s="465"/>
      <c r="D170" s="465"/>
      <c r="E170" s="465"/>
    </row>
    <row r="171" spans="1:5" x14ac:dyDescent="0.2">
      <c r="A171" s="465"/>
      <c r="B171" s="465"/>
      <c r="C171" s="465"/>
      <c r="D171" s="465"/>
      <c r="E171" s="465"/>
    </row>
    <row r="172" spans="1:5" x14ac:dyDescent="0.2">
      <c r="A172" s="465"/>
      <c r="B172" s="465"/>
      <c r="C172" s="465"/>
      <c r="D172" s="465"/>
      <c r="E172" s="465"/>
    </row>
    <row r="173" spans="1:5" x14ac:dyDescent="0.2">
      <c r="A173" s="465"/>
      <c r="B173" s="465"/>
      <c r="C173" s="465"/>
      <c r="D173" s="465"/>
      <c r="E173" s="465"/>
    </row>
    <row r="174" spans="1:5" x14ac:dyDescent="0.2">
      <c r="A174" s="465"/>
      <c r="B174" s="465"/>
      <c r="C174" s="465"/>
      <c r="D174" s="465"/>
      <c r="E174" s="465"/>
    </row>
    <row r="175" spans="1:5" x14ac:dyDescent="0.2">
      <c r="A175" s="465"/>
      <c r="B175" s="465"/>
      <c r="C175" s="465"/>
      <c r="D175" s="465"/>
      <c r="E175" s="465"/>
    </row>
    <row r="176" spans="1:5" x14ac:dyDescent="0.2">
      <c r="A176" s="465"/>
      <c r="B176" s="465"/>
      <c r="C176" s="465"/>
      <c r="D176" s="465"/>
      <c r="E176" s="465"/>
    </row>
    <row r="177" spans="1:5" x14ac:dyDescent="0.2">
      <c r="A177" s="465"/>
      <c r="B177" s="465"/>
      <c r="C177" s="465"/>
      <c r="D177" s="465"/>
      <c r="E177" s="465"/>
    </row>
    <row r="178" spans="1:5" x14ac:dyDescent="0.2">
      <c r="A178" s="465"/>
      <c r="B178" s="465"/>
      <c r="C178" s="465"/>
      <c r="D178" s="465"/>
      <c r="E178" s="465"/>
    </row>
    <row r="179" spans="1:5" x14ac:dyDescent="0.2">
      <c r="A179" s="465"/>
      <c r="B179" s="465"/>
      <c r="C179" s="465"/>
      <c r="D179" s="465"/>
      <c r="E179" s="465"/>
    </row>
    <row r="180" spans="1:5" x14ac:dyDescent="0.2">
      <c r="A180" s="465"/>
      <c r="B180" s="465"/>
      <c r="C180" s="465"/>
      <c r="D180" s="465"/>
      <c r="E180" s="465"/>
    </row>
    <row r="181" spans="1:5" x14ac:dyDescent="0.2">
      <c r="A181" s="465"/>
      <c r="B181" s="465"/>
      <c r="C181" s="465"/>
      <c r="D181" s="465"/>
      <c r="E181" s="465"/>
    </row>
    <row r="182" spans="1:5" x14ac:dyDescent="0.2">
      <c r="A182" s="465"/>
      <c r="B182" s="465"/>
      <c r="C182" s="465"/>
      <c r="D182" s="465"/>
      <c r="E182" s="465"/>
    </row>
    <row r="183" spans="1:5" x14ac:dyDescent="0.2">
      <c r="A183" s="465"/>
      <c r="B183" s="465"/>
      <c r="C183" s="465"/>
      <c r="D183" s="465"/>
      <c r="E183" s="465"/>
    </row>
    <row r="184" spans="1:5" x14ac:dyDescent="0.2">
      <c r="A184" s="465"/>
      <c r="B184" s="465"/>
      <c r="C184" s="465"/>
      <c r="D184" s="465"/>
      <c r="E184" s="465"/>
    </row>
    <row r="185" spans="1:5" x14ac:dyDescent="0.2">
      <c r="A185" s="465"/>
      <c r="B185" s="465"/>
      <c r="C185" s="465"/>
      <c r="D185" s="465"/>
      <c r="E185" s="465"/>
    </row>
    <row r="186" spans="1:5" x14ac:dyDescent="0.2">
      <c r="A186" s="465"/>
      <c r="B186" s="465"/>
      <c r="C186" s="465"/>
      <c r="D186" s="465"/>
      <c r="E186" s="465"/>
    </row>
    <row r="187" spans="1:5" x14ac:dyDescent="0.2">
      <c r="A187" s="465"/>
      <c r="B187" s="465"/>
      <c r="C187" s="465"/>
      <c r="D187" s="465"/>
      <c r="E187" s="465"/>
    </row>
    <row r="188" spans="1:5" x14ac:dyDescent="0.2">
      <c r="A188" s="465"/>
      <c r="B188" s="465"/>
      <c r="C188" s="465"/>
      <c r="D188" s="465"/>
      <c r="E188" s="465"/>
    </row>
    <row r="189" spans="1:5" x14ac:dyDescent="0.2">
      <c r="A189" s="465"/>
      <c r="B189" s="465"/>
      <c r="C189" s="465"/>
      <c r="D189" s="465"/>
      <c r="E189" s="465"/>
    </row>
    <row r="190" spans="1:5" x14ac:dyDescent="0.2">
      <c r="A190" s="465"/>
      <c r="B190" s="465"/>
      <c r="C190" s="465"/>
      <c r="D190" s="465"/>
      <c r="E190" s="465"/>
    </row>
    <row r="191" spans="1:5" x14ac:dyDescent="0.2">
      <c r="A191" s="465"/>
      <c r="B191" s="465"/>
      <c r="C191" s="465"/>
      <c r="D191" s="465"/>
      <c r="E191" s="465"/>
    </row>
    <row r="192" spans="1:5" x14ac:dyDescent="0.2">
      <c r="A192" s="465"/>
      <c r="B192" s="465"/>
      <c r="C192" s="465"/>
      <c r="D192" s="465"/>
      <c r="E192" s="465"/>
    </row>
    <row r="193" spans="1:5" x14ac:dyDescent="0.2">
      <c r="A193" s="465"/>
      <c r="B193" s="465"/>
      <c r="C193" s="465"/>
      <c r="D193" s="465"/>
      <c r="E193" s="465"/>
    </row>
    <row r="194" spans="1:5" x14ac:dyDescent="0.2">
      <c r="A194" s="465"/>
      <c r="B194" s="465"/>
      <c r="C194" s="465"/>
      <c r="D194" s="465"/>
      <c r="E194" s="465"/>
    </row>
    <row r="195" spans="1:5" x14ac:dyDescent="0.2">
      <c r="A195" s="465"/>
      <c r="B195" s="465"/>
      <c r="C195" s="465"/>
      <c r="D195" s="465"/>
      <c r="E195" s="465"/>
    </row>
    <row r="196" spans="1:5" x14ac:dyDescent="0.2">
      <c r="A196" s="465"/>
      <c r="B196" s="465"/>
      <c r="C196" s="465"/>
      <c r="D196" s="465"/>
      <c r="E196" s="465"/>
    </row>
    <row r="197" spans="1:5" x14ac:dyDescent="0.2">
      <c r="A197" s="465"/>
      <c r="B197" s="465"/>
      <c r="C197" s="465"/>
      <c r="D197" s="465"/>
      <c r="E197" s="465"/>
    </row>
    <row r="198" spans="1:5" x14ac:dyDescent="0.2">
      <c r="A198" s="465"/>
      <c r="B198" s="465"/>
      <c r="C198" s="465"/>
      <c r="D198" s="465"/>
      <c r="E198" s="465"/>
    </row>
    <row r="199" spans="1:5" x14ac:dyDescent="0.2">
      <c r="A199" s="465"/>
      <c r="B199" s="465"/>
      <c r="C199" s="465"/>
      <c r="D199" s="465"/>
      <c r="E199" s="465"/>
    </row>
    <row r="200" spans="1:5" x14ac:dyDescent="0.2">
      <c r="A200" s="465"/>
      <c r="B200" s="465"/>
      <c r="C200" s="465"/>
      <c r="D200" s="465"/>
      <c r="E200" s="465"/>
    </row>
    <row r="201" spans="1:5" x14ac:dyDescent="0.2">
      <c r="A201" s="465"/>
      <c r="B201" s="465"/>
      <c r="C201" s="465"/>
      <c r="D201" s="465"/>
      <c r="E201" s="465"/>
    </row>
    <row r="202" spans="1:5" x14ac:dyDescent="0.2">
      <c r="A202" s="465"/>
      <c r="B202" s="465"/>
      <c r="C202" s="465"/>
      <c r="D202" s="465"/>
      <c r="E202" s="465"/>
    </row>
    <row r="203" spans="1:5" x14ac:dyDescent="0.2">
      <c r="A203" s="465"/>
      <c r="B203" s="465"/>
      <c r="C203" s="465"/>
      <c r="D203" s="465"/>
      <c r="E203" s="465"/>
    </row>
    <row r="204" spans="1:5" x14ac:dyDescent="0.2">
      <c r="A204" s="465"/>
      <c r="B204" s="465"/>
      <c r="C204" s="465"/>
      <c r="D204" s="465"/>
      <c r="E204" s="465"/>
    </row>
    <row r="205" spans="1:5" x14ac:dyDescent="0.2">
      <c r="A205" s="465"/>
      <c r="B205" s="465"/>
      <c r="C205" s="465"/>
      <c r="D205" s="465"/>
      <c r="E205" s="465"/>
    </row>
    <row r="206" spans="1:5" x14ac:dyDescent="0.2">
      <c r="A206" s="465"/>
      <c r="B206" s="465"/>
      <c r="C206" s="465"/>
      <c r="D206" s="465"/>
      <c r="E206" s="465"/>
    </row>
    <row r="207" spans="1:5" x14ac:dyDescent="0.2">
      <c r="A207" s="465"/>
      <c r="B207" s="465"/>
      <c r="C207" s="465"/>
      <c r="D207" s="465"/>
      <c r="E207" s="465"/>
    </row>
    <row r="208" spans="1:5" x14ac:dyDescent="0.2">
      <c r="A208" s="465"/>
      <c r="B208" s="465"/>
      <c r="C208" s="465"/>
      <c r="D208" s="465"/>
      <c r="E208" s="465"/>
    </row>
    <row r="209" spans="1:5" x14ac:dyDescent="0.2">
      <c r="A209" s="465"/>
      <c r="B209" s="465"/>
      <c r="C209" s="465"/>
      <c r="D209" s="465"/>
      <c r="E209" s="465"/>
    </row>
    <row r="210" spans="1:5" x14ac:dyDescent="0.2">
      <c r="A210" s="465"/>
      <c r="B210" s="465"/>
      <c r="C210" s="465"/>
      <c r="D210" s="465"/>
      <c r="E210" s="465"/>
    </row>
    <row r="211" spans="1:5" x14ac:dyDescent="0.2">
      <c r="A211" s="465"/>
      <c r="B211" s="465"/>
      <c r="C211" s="465"/>
      <c r="D211" s="465"/>
      <c r="E211" s="465"/>
    </row>
    <row r="212" spans="1:5" x14ac:dyDescent="0.2">
      <c r="A212" s="465"/>
      <c r="B212" s="465"/>
      <c r="C212" s="465"/>
      <c r="D212" s="465"/>
      <c r="E212" s="465"/>
    </row>
    <row r="213" spans="1:5" x14ac:dyDescent="0.2">
      <c r="A213" s="465"/>
      <c r="B213" s="465"/>
      <c r="C213" s="465"/>
      <c r="D213" s="465"/>
      <c r="E213" s="465"/>
    </row>
    <row r="214" spans="1:5" x14ac:dyDescent="0.2">
      <c r="A214" s="465"/>
      <c r="B214" s="465"/>
      <c r="C214" s="465"/>
      <c r="D214" s="465"/>
      <c r="E214" s="465"/>
    </row>
    <row r="215" spans="1:5" x14ac:dyDescent="0.2">
      <c r="A215" s="465"/>
      <c r="B215" s="465"/>
      <c r="C215" s="465"/>
      <c r="D215" s="465"/>
      <c r="E215" s="465"/>
    </row>
    <row r="216" spans="1:5" x14ac:dyDescent="0.2">
      <c r="A216" s="465"/>
      <c r="B216" s="465"/>
      <c r="C216" s="465"/>
      <c r="D216" s="465"/>
      <c r="E216" s="465"/>
    </row>
    <row r="217" spans="1:5" x14ac:dyDescent="0.2">
      <c r="A217" s="465"/>
      <c r="B217" s="465"/>
      <c r="C217" s="465"/>
      <c r="D217" s="465"/>
      <c r="E217" s="465"/>
    </row>
    <row r="218" spans="1:5" x14ac:dyDescent="0.2">
      <c r="A218" s="465"/>
      <c r="B218" s="465"/>
      <c r="C218" s="465"/>
      <c r="D218" s="465"/>
      <c r="E218" s="465"/>
    </row>
    <row r="219" spans="1:5" x14ac:dyDescent="0.2">
      <c r="A219" s="465"/>
      <c r="B219" s="465"/>
      <c r="C219" s="465"/>
      <c r="D219" s="465"/>
      <c r="E219" s="465"/>
    </row>
    <row r="220" spans="1:5" x14ac:dyDescent="0.2">
      <c r="A220" s="465"/>
      <c r="B220" s="465"/>
      <c r="C220" s="465"/>
      <c r="D220" s="465"/>
      <c r="E220" s="465"/>
    </row>
    <row r="221" spans="1:5" x14ac:dyDescent="0.2">
      <c r="A221" s="465"/>
      <c r="B221" s="465"/>
      <c r="C221" s="465"/>
      <c r="D221" s="465"/>
      <c r="E221" s="465"/>
    </row>
    <row r="222" spans="1:5" x14ac:dyDescent="0.2">
      <c r="A222" s="465"/>
      <c r="B222" s="465"/>
      <c r="C222" s="465"/>
      <c r="D222" s="465"/>
      <c r="E222" s="465"/>
    </row>
    <row r="223" spans="1:5" x14ac:dyDescent="0.2">
      <c r="A223" s="465"/>
      <c r="B223" s="465"/>
      <c r="C223" s="465"/>
      <c r="D223" s="465"/>
      <c r="E223" s="465"/>
    </row>
    <row r="224" spans="1:5" x14ac:dyDescent="0.2">
      <c r="A224" s="465"/>
      <c r="B224" s="465"/>
      <c r="C224" s="465"/>
      <c r="D224" s="465"/>
      <c r="E224" s="465"/>
    </row>
    <row r="225" spans="1:5" x14ac:dyDescent="0.2">
      <c r="A225" s="465"/>
      <c r="B225" s="465"/>
      <c r="C225" s="465"/>
      <c r="D225" s="465"/>
      <c r="E225" s="465"/>
    </row>
    <row r="226" spans="1:5" x14ac:dyDescent="0.2">
      <c r="A226" s="465"/>
      <c r="B226" s="465"/>
      <c r="C226" s="465"/>
      <c r="D226" s="465"/>
      <c r="E226" s="465"/>
    </row>
    <row r="227" spans="1:5" x14ac:dyDescent="0.2">
      <c r="A227" s="465"/>
      <c r="B227" s="465"/>
      <c r="C227" s="465"/>
      <c r="D227" s="465"/>
      <c r="E227" s="465"/>
    </row>
    <row r="228" spans="1:5" x14ac:dyDescent="0.2">
      <c r="A228" s="465"/>
      <c r="B228" s="465"/>
      <c r="C228" s="465"/>
      <c r="D228" s="465"/>
      <c r="E228" s="465"/>
    </row>
    <row r="229" spans="1:5" x14ac:dyDescent="0.2">
      <c r="A229" s="465"/>
      <c r="B229" s="465"/>
      <c r="C229" s="465"/>
      <c r="D229" s="465"/>
      <c r="E229" s="465"/>
    </row>
    <row r="230" spans="1:5" x14ac:dyDescent="0.2">
      <c r="A230" s="465"/>
      <c r="B230" s="465"/>
      <c r="C230" s="465"/>
      <c r="D230" s="465"/>
      <c r="E230" s="465"/>
    </row>
    <row r="231" spans="1:5" x14ac:dyDescent="0.2">
      <c r="A231" s="465"/>
      <c r="B231" s="465"/>
      <c r="C231" s="465"/>
      <c r="D231" s="465"/>
      <c r="E231" s="465"/>
    </row>
    <row r="232" spans="1:5" x14ac:dyDescent="0.2">
      <c r="A232" s="465"/>
      <c r="B232" s="465"/>
      <c r="C232" s="465"/>
      <c r="D232" s="465"/>
      <c r="E232" s="465"/>
    </row>
    <row r="233" spans="1:5" x14ac:dyDescent="0.2">
      <c r="A233" s="465"/>
      <c r="B233" s="465"/>
      <c r="C233" s="465"/>
      <c r="D233" s="465"/>
      <c r="E233" s="465"/>
    </row>
    <row r="234" spans="1:5" x14ac:dyDescent="0.2">
      <c r="A234" s="465"/>
      <c r="B234" s="465"/>
      <c r="C234" s="465"/>
      <c r="D234" s="465"/>
      <c r="E234" s="465"/>
    </row>
    <row r="235" spans="1:5" x14ac:dyDescent="0.2">
      <c r="A235" s="465"/>
      <c r="B235" s="465"/>
      <c r="C235" s="465"/>
      <c r="D235" s="465"/>
      <c r="E235" s="465"/>
    </row>
    <row r="236" spans="1:5" x14ac:dyDescent="0.2">
      <c r="A236" s="465"/>
      <c r="B236" s="465"/>
      <c r="C236" s="465"/>
      <c r="D236" s="465"/>
      <c r="E236" s="465"/>
    </row>
    <row r="237" spans="1:5" x14ac:dyDescent="0.2">
      <c r="A237" s="465"/>
      <c r="B237" s="465"/>
      <c r="C237" s="465"/>
      <c r="D237" s="465"/>
      <c r="E237" s="465"/>
    </row>
    <row r="238" spans="1:5" x14ac:dyDescent="0.2">
      <c r="A238" s="465"/>
      <c r="B238" s="465"/>
      <c r="C238" s="465"/>
      <c r="D238" s="465"/>
      <c r="E238" s="465"/>
    </row>
    <row r="239" spans="1:5" x14ac:dyDescent="0.2">
      <c r="A239" s="465"/>
      <c r="B239" s="465"/>
      <c r="C239" s="465"/>
      <c r="D239" s="465"/>
      <c r="E239" s="465"/>
    </row>
    <row r="240" spans="1:5" x14ac:dyDescent="0.2">
      <c r="A240" s="465"/>
      <c r="B240" s="465"/>
      <c r="C240" s="465"/>
      <c r="D240" s="465"/>
      <c r="E240" s="465"/>
    </row>
    <row r="241" spans="1:5" x14ac:dyDescent="0.2">
      <c r="A241" s="465"/>
      <c r="B241" s="465"/>
      <c r="C241" s="465"/>
      <c r="D241" s="465"/>
      <c r="E241" s="465"/>
    </row>
    <row r="242" spans="1:5" x14ac:dyDescent="0.2">
      <c r="A242" s="465"/>
      <c r="B242" s="465"/>
      <c r="C242" s="465"/>
      <c r="D242" s="465"/>
      <c r="E242" s="465"/>
    </row>
    <row r="243" spans="1:5" x14ac:dyDescent="0.2">
      <c r="A243" s="465"/>
      <c r="B243" s="465"/>
      <c r="C243" s="465"/>
      <c r="D243" s="465"/>
      <c r="E243" s="465"/>
    </row>
    <row r="244" spans="1:5" x14ac:dyDescent="0.2">
      <c r="A244" s="465"/>
      <c r="B244" s="465"/>
      <c r="C244" s="465"/>
      <c r="D244" s="465"/>
      <c r="E244" s="465"/>
    </row>
    <row r="245" spans="1:5" x14ac:dyDescent="0.2">
      <c r="A245" s="465"/>
      <c r="B245" s="465"/>
      <c r="C245" s="465"/>
      <c r="D245" s="465"/>
      <c r="E245" s="465"/>
    </row>
    <row r="246" spans="1:5" x14ac:dyDescent="0.2">
      <c r="A246" s="465"/>
      <c r="B246" s="465"/>
      <c r="C246" s="465"/>
      <c r="D246" s="465"/>
      <c r="E246" s="465"/>
    </row>
    <row r="247" spans="1:5" x14ac:dyDescent="0.2">
      <c r="A247" s="465"/>
      <c r="B247" s="465"/>
      <c r="C247" s="465"/>
      <c r="D247" s="465"/>
      <c r="E247" s="465"/>
    </row>
    <row r="248" spans="1:5" x14ac:dyDescent="0.2">
      <c r="A248" s="465"/>
      <c r="B248" s="465"/>
      <c r="C248" s="465"/>
      <c r="D248" s="465"/>
      <c r="E248" s="465"/>
    </row>
    <row r="249" spans="1:5" x14ac:dyDescent="0.2">
      <c r="A249" s="465"/>
      <c r="B249" s="465"/>
      <c r="C249" s="465"/>
      <c r="D249" s="465"/>
      <c r="E249" s="465"/>
    </row>
    <row r="250" spans="1:5" x14ac:dyDescent="0.2">
      <c r="A250" s="465"/>
      <c r="B250" s="465"/>
      <c r="C250" s="465"/>
      <c r="D250" s="465"/>
      <c r="E250" s="465"/>
    </row>
    <row r="251" spans="1:5" x14ac:dyDescent="0.2">
      <c r="A251" s="465"/>
      <c r="B251" s="465"/>
      <c r="C251" s="465"/>
      <c r="D251" s="465"/>
      <c r="E251" s="465"/>
    </row>
    <row r="252" spans="1:5" x14ac:dyDescent="0.2">
      <c r="A252" s="465"/>
      <c r="B252" s="465"/>
      <c r="C252" s="465"/>
      <c r="D252" s="465"/>
      <c r="E252" s="465"/>
    </row>
    <row r="253" spans="1:5" x14ac:dyDescent="0.2">
      <c r="A253" s="465"/>
      <c r="B253" s="465"/>
      <c r="C253" s="465"/>
      <c r="D253" s="465"/>
      <c r="E253" s="465"/>
    </row>
    <row r="254" spans="1:5" x14ac:dyDescent="0.2">
      <c r="A254" s="465"/>
      <c r="B254" s="465"/>
      <c r="C254" s="465"/>
      <c r="D254" s="465"/>
      <c r="E254" s="465"/>
    </row>
    <row r="255" spans="1:5" x14ac:dyDescent="0.2">
      <c r="A255" s="465"/>
      <c r="B255" s="465"/>
      <c r="C255" s="465"/>
      <c r="D255" s="465"/>
      <c r="E255" s="465"/>
    </row>
    <row r="256" spans="1:5" x14ac:dyDescent="0.2">
      <c r="A256" s="465"/>
      <c r="B256" s="465"/>
      <c r="C256" s="465"/>
      <c r="D256" s="465"/>
      <c r="E256" s="465"/>
    </row>
    <row r="257" spans="1:5" x14ac:dyDescent="0.2">
      <c r="A257" s="465"/>
      <c r="B257" s="465"/>
      <c r="C257" s="465"/>
      <c r="D257" s="465"/>
      <c r="E257" s="465"/>
    </row>
    <row r="258" spans="1:5" x14ac:dyDescent="0.2">
      <c r="A258" s="465"/>
      <c r="B258" s="465"/>
      <c r="C258" s="465"/>
      <c r="D258" s="465"/>
      <c r="E258" s="465"/>
    </row>
    <row r="259" spans="1:5" x14ac:dyDescent="0.2">
      <c r="A259" s="465"/>
      <c r="B259" s="465"/>
      <c r="C259" s="465"/>
      <c r="D259" s="465"/>
      <c r="E259" s="465"/>
    </row>
    <row r="260" spans="1:5" x14ac:dyDescent="0.2">
      <c r="A260" s="465"/>
      <c r="B260" s="465"/>
      <c r="C260" s="465"/>
      <c r="D260" s="465"/>
      <c r="E260" s="465"/>
    </row>
    <row r="261" spans="1:5" x14ac:dyDescent="0.2">
      <c r="A261" s="465"/>
      <c r="B261" s="465"/>
      <c r="C261" s="465"/>
      <c r="D261" s="465"/>
      <c r="E261" s="465"/>
    </row>
    <row r="262" spans="1:5" x14ac:dyDescent="0.2">
      <c r="A262" s="465"/>
      <c r="B262" s="465"/>
      <c r="C262" s="465"/>
      <c r="D262" s="465"/>
      <c r="E262" s="465"/>
    </row>
    <row r="263" spans="1:5" x14ac:dyDescent="0.2">
      <c r="A263" s="465"/>
      <c r="B263" s="465"/>
      <c r="C263" s="465"/>
      <c r="D263" s="465"/>
      <c r="E263" s="465"/>
    </row>
    <row r="264" spans="1:5" x14ac:dyDescent="0.2">
      <c r="A264" s="465"/>
      <c r="B264" s="465"/>
      <c r="C264" s="465"/>
      <c r="D264" s="465"/>
      <c r="E264" s="465"/>
    </row>
    <row r="265" spans="1:5" x14ac:dyDescent="0.2">
      <c r="A265" s="465"/>
      <c r="B265" s="465"/>
      <c r="C265" s="465"/>
      <c r="D265" s="465"/>
      <c r="E265" s="465"/>
    </row>
    <row r="266" spans="1:5" x14ac:dyDescent="0.2">
      <c r="A266" s="465"/>
      <c r="B266" s="465"/>
      <c r="C266" s="465"/>
      <c r="D266" s="465"/>
      <c r="E266" s="465"/>
    </row>
    <row r="267" spans="1:5" x14ac:dyDescent="0.2">
      <c r="A267" s="465"/>
      <c r="B267" s="465"/>
      <c r="C267" s="465"/>
      <c r="D267" s="465"/>
      <c r="E267" s="465"/>
    </row>
    <row r="268" spans="1:5" x14ac:dyDescent="0.2">
      <c r="A268" s="465"/>
      <c r="B268" s="465"/>
      <c r="C268" s="465"/>
      <c r="D268" s="465"/>
      <c r="E268" s="465"/>
    </row>
    <row r="269" spans="1:5" x14ac:dyDescent="0.2">
      <c r="A269" s="465"/>
      <c r="B269" s="465"/>
      <c r="C269" s="465"/>
      <c r="D269" s="465"/>
      <c r="E269" s="465"/>
    </row>
    <row r="270" spans="1:5" x14ac:dyDescent="0.2">
      <c r="A270" s="465"/>
      <c r="B270" s="465"/>
      <c r="C270" s="465"/>
      <c r="D270" s="465"/>
      <c r="E270" s="465"/>
    </row>
    <row r="271" spans="1:5" x14ac:dyDescent="0.2">
      <c r="A271" s="465"/>
      <c r="B271" s="465"/>
      <c r="C271" s="465"/>
      <c r="D271" s="465"/>
      <c r="E271" s="465"/>
    </row>
    <row r="272" spans="1:5" x14ac:dyDescent="0.2">
      <c r="A272" s="465"/>
      <c r="B272" s="465"/>
      <c r="C272" s="465"/>
      <c r="D272" s="465"/>
      <c r="E272" s="465"/>
    </row>
    <row r="273" spans="1:5" x14ac:dyDescent="0.2">
      <c r="A273" s="465"/>
      <c r="B273" s="465"/>
      <c r="C273" s="465"/>
      <c r="D273" s="465"/>
      <c r="E273" s="465"/>
    </row>
    <row r="274" spans="1:5" x14ac:dyDescent="0.2">
      <c r="A274" s="465"/>
      <c r="B274" s="465"/>
      <c r="C274" s="465"/>
      <c r="D274" s="465"/>
      <c r="E274" s="465"/>
    </row>
    <row r="275" spans="1:5" x14ac:dyDescent="0.2">
      <c r="A275" s="465"/>
      <c r="B275" s="465"/>
      <c r="C275" s="465"/>
      <c r="D275" s="465"/>
      <c r="E275" s="465"/>
    </row>
    <row r="276" spans="1:5" x14ac:dyDescent="0.2">
      <c r="A276" s="465"/>
      <c r="B276" s="465"/>
      <c r="C276" s="465"/>
      <c r="D276" s="465"/>
      <c r="E276" s="465"/>
    </row>
    <row r="277" spans="1:5" x14ac:dyDescent="0.2">
      <c r="A277" s="465"/>
      <c r="B277" s="465"/>
      <c r="C277" s="465"/>
      <c r="D277" s="465"/>
      <c r="E277" s="465"/>
    </row>
    <row r="278" spans="1:5" x14ac:dyDescent="0.2">
      <c r="A278" s="465"/>
      <c r="B278" s="465"/>
      <c r="C278" s="465"/>
      <c r="D278" s="465"/>
      <c r="E278" s="465"/>
    </row>
    <row r="279" spans="1:5" x14ac:dyDescent="0.2">
      <c r="A279" s="465"/>
      <c r="B279" s="465"/>
      <c r="C279" s="465"/>
      <c r="D279" s="465"/>
      <c r="E279" s="465"/>
    </row>
    <row r="280" spans="1:5" x14ac:dyDescent="0.2">
      <c r="A280" s="465"/>
      <c r="B280" s="465"/>
      <c r="C280" s="465"/>
      <c r="D280" s="465"/>
      <c r="E280" s="465"/>
    </row>
    <row r="281" spans="1:5" x14ac:dyDescent="0.2">
      <c r="A281" s="465"/>
      <c r="B281" s="465"/>
      <c r="C281" s="465"/>
      <c r="D281" s="465"/>
      <c r="E281" s="465"/>
    </row>
    <row r="282" spans="1:5" x14ac:dyDescent="0.2">
      <c r="A282" s="465"/>
      <c r="B282" s="465"/>
      <c r="C282" s="465"/>
      <c r="D282" s="465"/>
      <c r="E282" s="465"/>
    </row>
    <row r="283" spans="1:5" x14ac:dyDescent="0.2">
      <c r="A283" s="465"/>
      <c r="B283" s="465"/>
      <c r="C283" s="465"/>
      <c r="D283" s="465"/>
      <c r="E283" s="465"/>
    </row>
    <row r="284" spans="1:5" x14ac:dyDescent="0.2">
      <c r="A284" s="465"/>
      <c r="B284" s="465"/>
      <c r="C284" s="465"/>
      <c r="D284" s="465"/>
      <c r="E284" s="465"/>
    </row>
    <row r="285" spans="1:5" x14ac:dyDescent="0.2">
      <c r="A285" s="465"/>
      <c r="B285" s="465"/>
      <c r="C285" s="465"/>
      <c r="D285" s="465"/>
      <c r="E285" s="465"/>
    </row>
    <row r="286" spans="1:5" x14ac:dyDescent="0.2">
      <c r="A286" s="465"/>
      <c r="B286" s="465"/>
      <c r="C286" s="465"/>
      <c r="D286" s="465"/>
      <c r="E286" s="465"/>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3" customWidth="1"/>
    <col min="2" max="4" width="13.75" style="452" customWidth="1"/>
    <col min="5" max="7" width="13.75" style="487" customWidth="1"/>
    <col min="8" max="8" width="13.75" style="475" customWidth="1"/>
    <col min="9" max="14" width="13.75" style="487" customWidth="1"/>
    <col min="15" max="16384" width="11" style="452"/>
  </cols>
  <sheetData>
    <row r="1" spans="1:14" s="474" customFormat="1" ht="15" customHeight="1" x14ac:dyDescent="0.2">
      <c r="E1" s="475"/>
      <c r="F1" s="475"/>
      <c r="G1" s="475"/>
      <c r="H1" s="475"/>
      <c r="I1" s="475"/>
      <c r="J1" s="475"/>
      <c r="K1" s="475"/>
      <c r="L1" s="475"/>
      <c r="M1" s="475"/>
      <c r="N1" s="475"/>
    </row>
    <row r="2" spans="1:14" s="474" customFormat="1" ht="15" customHeight="1" x14ac:dyDescent="0.2">
      <c r="A2" s="476" t="s">
        <v>65</v>
      </c>
      <c r="E2" s="475"/>
      <c r="F2" s="475"/>
      <c r="G2" s="475"/>
      <c r="H2" s="475"/>
      <c r="I2" s="475"/>
      <c r="J2" s="475"/>
      <c r="K2" s="475"/>
      <c r="L2" s="475"/>
      <c r="M2" s="475"/>
      <c r="N2" s="475"/>
    </row>
    <row r="3" spans="1:14" s="474" customFormat="1" ht="15" customHeight="1" x14ac:dyDescent="0.2">
      <c r="E3" s="475"/>
      <c r="F3" s="475"/>
      <c r="G3" s="475"/>
      <c r="H3" s="475"/>
      <c r="I3" s="475"/>
      <c r="J3" s="475"/>
      <c r="K3" s="475"/>
      <c r="L3" s="475"/>
      <c r="M3" s="475"/>
      <c r="N3" s="475"/>
    </row>
    <row r="4" spans="1:14" s="474" customFormat="1" ht="15" customHeight="1" x14ac:dyDescent="0.2">
      <c r="B4" s="676" t="s">
        <v>437</v>
      </c>
      <c r="C4" s="676"/>
      <c r="D4" s="676" t="s">
        <v>438</v>
      </c>
      <c r="E4" s="676"/>
      <c r="F4" s="677" t="s">
        <v>439</v>
      </c>
      <c r="G4" s="677"/>
      <c r="H4" s="677" t="s">
        <v>440</v>
      </c>
      <c r="I4" s="677"/>
      <c r="J4" s="677" t="s">
        <v>441</v>
      </c>
      <c r="K4" s="677"/>
      <c r="L4" s="677"/>
      <c r="M4" s="677"/>
      <c r="N4" s="677"/>
    </row>
    <row r="5" spans="1:14" s="474" customFormat="1" ht="15" customHeight="1" x14ac:dyDescent="0.2">
      <c r="B5" s="474" t="s">
        <v>442</v>
      </c>
      <c r="C5" s="474" t="s">
        <v>443</v>
      </c>
      <c r="D5" s="474" t="s">
        <v>442</v>
      </c>
      <c r="E5" s="474" t="s">
        <v>443</v>
      </c>
      <c r="F5" s="474" t="s">
        <v>442</v>
      </c>
      <c r="G5" s="474" t="s">
        <v>443</v>
      </c>
      <c r="H5" s="474" t="s">
        <v>442</v>
      </c>
      <c r="I5" s="474" t="s">
        <v>443</v>
      </c>
      <c r="J5" s="475" t="s">
        <v>444</v>
      </c>
      <c r="K5" s="475" t="s">
        <v>445</v>
      </c>
      <c r="L5" s="475" t="s">
        <v>446</v>
      </c>
      <c r="M5" s="475" t="s">
        <v>447</v>
      </c>
      <c r="N5" s="475" t="s">
        <v>448</v>
      </c>
    </row>
    <row r="6" spans="1:14" s="474" customFormat="1" ht="15" customHeight="1" x14ac:dyDescent="0.2">
      <c r="A6" s="477" t="s">
        <v>449</v>
      </c>
      <c r="B6" s="478">
        <f>'Tabelle 2.3'!J11</f>
        <v>1.7772368158983778</v>
      </c>
      <c r="C6" s="479">
        <f>'Tabelle 3.3'!J11</f>
        <v>-1.8918672039136479</v>
      </c>
      <c r="D6" s="480">
        <f t="shared" ref="D6:E9" si="0">IF(OR(AND(B6&gt;=-50,B6&lt;=50),ISNUMBER(B6)=FALSE),B6,"")</f>
        <v>1.7772368158983778</v>
      </c>
      <c r="E6" s="480">
        <f t="shared" si="0"/>
        <v>-1.8918672039136479</v>
      </c>
      <c r="F6" s="475" t="str">
        <f t="shared" ref="F6:G9" si="1">IF(ISNUMBER(B6)=FALSE,"",IF(B6&lt;-50,"&lt; -50",IF(B6&gt;50,"&gt; 50","")))</f>
        <v/>
      </c>
      <c r="G6" s="475" t="str">
        <f t="shared" si="1"/>
        <v/>
      </c>
      <c r="H6" s="481" t="str">
        <f t="shared" ref="H6:I9" si="2">IF(B6&lt;-50,0.75,IF(B6&gt;50,-0.75,""))</f>
        <v/>
      </c>
      <c r="I6" s="481" t="str">
        <f t="shared" si="2"/>
        <v/>
      </c>
      <c r="J6" s="475" t="e">
        <f>IF(OR(B6&lt;-50,B6&gt;50),N6,#N/A)</f>
        <v>#N/A</v>
      </c>
      <c r="K6" s="475" t="e">
        <f>IF(B6&lt;-50,-45,IF(B6&gt;50,45,#N/A))</f>
        <v>#N/A</v>
      </c>
      <c r="L6" s="475" t="e">
        <f>IF(OR(C6&lt;-50,C6&gt;50),N6,#N/A)</f>
        <v>#N/A</v>
      </c>
      <c r="M6" s="475" t="e">
        <f>IF(C6&lt;-50,-45,IF(C6&gt;50,45,#N/A))</f>
        <v>#N/A</v>
      </c>
      <c r="N6" s="475">
        <v>5</v>
      </c>
    </row>
    <row r="7" spans="1:14" s="474" customFormat="1" ht="15" customHeight="1" x14ac:dyDescent="0.2">
      <c r="A7" s="477" t="s">
        <v>450</v>
      </c>
      <c r="B7" s="478">
        <f>'Tabelle 2.1'!J25</f>
        <v>1.0013227114154917</v>
      </c>
      <c r="C7" s="479">
        <f>'Tabelle 3.1'!J23</f>
        <v>-1.8915068707011207</v>
      </c>
      <c r="D7" s="480">
        <f t="shared" si="0"/>
        <v>1.0013227114154917</v>
      </c>
      <c r="E7" s="480">
        <f>IF(OR(AND(C7&gt;=-50,C7&lt;=50),ISNUMBER(C7)=FALSE),C7,"")</f>
        <v>-1.8915068707011207</v>
      </c>
      <c r="F7" s="475" t="str">
        <f t="shared" si="1"/>
        <v/>
      </c>
      <c r="G7" s="475" t="str">
        <f>IF(ISNUMBER(C7)=FALSE,"",IF(C7&lt;-50,"&lt; -50",IF(C7&gt;50,"&gt; 50","")))</f>
        <v/>
      </c>
      <c r="H7" s="481" t="str">
        <f t="shared" si="2"/>
        <v/>
      </c>
      <c r="I7" s="481" t="str">
        <f>IF(C7&lt;-50,0.75,IF(C7&gt;50,-0.75,""))</f>
        <v/>
      </c>
      <c r="J7" s="475" t="e">
        <f>IF(OR(B7&lt;-50,B7&gt;50),N7,#N/A)</f>
        <v>#N/A</v>
      </c>
      <c r="K7" s="475" t="e">
        <f>IF(B7&lt;-50,-45,IF(B7&gt;50,45,#N/A))</f>
        <v>#N/A</v>
      </c>
      <c r="L7" s="475" t="e">
        <f>IF(OR(C7&lt;-50,C7&gt;50),N7,#N/A)</f>
        <v>#N/A</v>
      </c>
      <c r="M7" s="475" t="e">
        <f>IF(C7&lt;-50,-45,IF(C7&gt;50,45,#N/A))</f>
        <v>#N/A</v>
      </c>
      <c r="N7" s="475">
        <v>15</v>
      </c>
    </row>
    <row r="8" spans="1:14" s="474" customFormat="1" ht="15" customHeight="1" x14ac:dyDescent="0.2">
      <c r="A8" s="477" t="s">
        <v>451</v>
      </c>
      <c r="B8" s="478">
        <f>'Tabelle 2.1'!J38</f>
        <v>1.1186464311118853</v>
      </c>
      <c r="C8" s="479">
        <f>'Tabelle 3.1'!J34</f>
        <v>-2.7637010795899166</v>
      </c>
      <c r="D8" s="480">
        <f t="shared" si="0"/>
        <v>1.1186464311118853</v>
      </c>
      <c r="E8" s="480">
        <f>IF(OR(AND(C8&gt;=-50,C8&lt;=50),ISNUMBER(C8)=FALSE),C8,"")</f>
        <v>-2.7637010795899166</v>
      </c>
      <c r="F8" s="475" t="str">
        <f t="shared" si="1"/>
        <v/>
      </c>
      <c r="G8" s="475" t="str">
        <f>IF(ISNUMBER(C8)=FALSE,"",IF(C8&lt;-50,"&lt; -50",IF(C8&gt;50,"&gt; 50","")))</f>
        <v/>
      </c>
      <c r="H8" s="481" t="str">
        <f t="shared" si="2"/>
        <v/>
      </c>
      <c r="I8" s="481" t="str">
        <f>IF(C8&lt;-50,0.75,IF(C8&gt;50,-0.75,""))</f>
        <v/>
      </c>
      <c r="J8" s="475" t="e">
        <f>IF(OR(B8&lt;-50,B8&gt;50),N8,#N/A)</f>
        <v>#N/A</v>
      </c>
      <c r="K8" s="475" t="e">
        <f>IF(B8&lt;-50,-45,IF(B8&gt;50,45,#N/A))</f>
        <v>#N/A</v>
      </c>
      <c r="L8" s="475" t="e">
        <f>IF(OR(C8&lt;-50,C8&gt;50),N8,#N/A)</f>
        <v>#N/A</v>
      </c>
      <c r="M8" s="475" t="e">
        <f>IF(C8&lt;-50,-45,IF(C8&gt;50,45,#N/A))</f>
        <v>#N/A</v>
      </c>
      <c r="N8" s="475">
        <v>25</v>
      </c>
    </row>
    <row r="9" spans="1:14" s="474" customFormat="1" ht="15" customHeight="1" x14ac:dyDescent="0.2">
      <c r="A9" s="477" t="s">
        <v>452</v>
      </c>
      <c r="B9" s="478">
        <f>'Tabelle 2.1'!J51</f>
        <v>1.0875687030768</v>
      </c>
      <c r="C9" s="479">
        <f>'Tabelle 3.1'!J45</f>
        <v>-2.8655893304673015</v>
      </c>
      <c r="D9" s="480">
        <f t="shared" si="0"/>
        <v>1.0875687030768</v>
      </c>
      <c r="E9" s="480">
        <f t="shared" si="0"/>
        <v>-2.8655893304673015</v>
      </c>
      <c r="F9" s="475" t="str">
        <f t="shared" si="1"/>
        <v/>
      </c>
      <c r="G9" s="475" t="str">
        <f t="shared" si="1"/>
        <v/>
      </c>
      <c r="H9" s="481" t="str">
        <f t="shared" si="2"/>
        <v/>
      </c>
      <c r="I9" s="481" t="str">
        <f t="shared" si="2"/>
        <v/>
      </c>
      <c r="J9" s="475" t="e">
        <f>IF(OR(B9&lt;-50,B9&gt;50),N9,#N/A)</f>
        <v>#N/A</v>
      </c>
      <c r="K9" s="475" t="e">
        <f>IF(B9&lt;-50,-45,IF(B9&gt;50,45,#N/A))</f>
        <v>#N/A</v>
      </c>
      <c r="L9" s="475" t="e">
        <f>IF(OR(C9&lt;-50,C9&gt;50),N9,#N/A)</f>
        <v>#N/A</v>
      </c>
      <c r="M9" s="475" t="e">
        <f>IF(C9&lt;-50,-45,IF(C9&gt;50,45,#N/A))</f>
        <v>#N/A</v>
      </c>
      <c r="N9" s="475">
        <v>35</v>
      </c>
    </row>
    <row r="10" spans="1:14" s="474" customFormat="1" ht="15" customHeight="1" x14ac:dyDescent="0.2">
      <c r="E10" s="475"/>
      <c r="F10" s="475"/>
      <c r="G10" s="475"/>
      <c r="H10" s="475"/>
      <c r="I10" s="475"/>
      <c r="J10" s="475"/>
      <c r="K10" s="475"/>
      <c r="L10" s="475"/>
      <c r="M10" s="475"/>
      <c r="N10" s="475"/>
    </row>
    <row r="11" spans="1:14" s="474" customFormat="1" ht="15" customHeight="1" x14ac:dyDescent="0.2">
      <c r="E11" s="475"/>
      <c r="F11" s="475"/>
      <c r="G11" s="475"/>
      <c r="H11" s="475"/>
      <c r="I11" s="475"/>
      <c r="J11" s="475"/>
      <c r="K11" s="475"/>
      <c r="L11" s="475"/>
      <c r="M11" s="475"/>
      <c r="N11" s="475"/>
    </row>
    <row r="12" spans="1:14" s="474" customFormat="1" ht="15" customHeight="1" x14ac:dyDescent="0.2">
      <c r="A12" s="683" t="s">
        <v>453</v>
      </c>
      <c r="B12" s="676" t="s">
        <v>437</v>
      </c>
      <c r="C12" s="676"/>
      <c r="D12" s="676" t="s">
        <v>438</v>
      </c>
      <c r="E12" s="676"/>
      <c r="F12" s="677" t="s">
        <v>439</v>
      </c>
      <c r="G12" s="677"/>
      <c r="H12" s="677" t="s">
        <v>440</v>
      </c>
      <c r="I12" s="677"/>
      <c r="J12" s="677" t="s">
        <v>441</v>
      </c>
      <c r="K12" s="677"/>
      <c r="L12" s="677"/>
      <c r="M12" s="677"/>
      <c r="N12" s="677"/>
    </row>
    <row r="13" spans="1:14" s="474" customFormat="1" ht="15" customHeight="1" x14ac:dyDescent="0.2">
      <c r="A13" s="683"/>
      <c r="B13" s="474" t="s">
        <v>442</v>
      </c>
      <c r="C13" s="474" t="s">
        <v>443</v>
      </c>
      <c r="D13" s="474" t="s">
        <v>442</v>
      </c>
      <c r="E13" s="474" t="s">
        <v>443</v>
      </c>
      <c r="F13" s="474" t="s">
        <v>442</v>
      </c>
      <c r="G13" s="474" t="s">
        <v>443</v>
      </c>
      <c r="H13" s="474" t="s">
        <v>442</v>
      </c>
      <c r="I13" s="474" t="s">
        <v>443</v>
      </c>
      <c r="J13" s="475" t="s">
        <v>444</v>
      </c>
      <c r="K13" s="475" t="s">
        <v>445</v>
      </c>
      <c r="L13" s="475" t="s">
        <v>446</v>
      </c>
      <c r="M13" s="475" t="s">
        <v>447</v>
      </c>
      <c r="N13" s="475" t="s">
        <v>448</v>
      </c>
    </row>
    <row r="14" spans="1:14" s="474" customFormat="1" ht="15" customHeight="1" x14ac:dyDescent="0.2">
      <c r="A14" s="474">
        <v>1</v>
      </c>
      <c r="B14" s="478">
        <f>'Tabelle 2.3'!J11</f>
        <v>1.7772368158983778</v>
      </c>
      <c r="C14" s="479">
        <f>'Tabelle 3.3'!J11</f>
        <v>-1.8918672039136479</v>
      </c>
      <c r="D14" s="480">
        <f>IF(OR(AND(B14&gt;=-50,B14&lt;=50),ISNUMBER(B14)=FALSE),B14,"")</f>
        <v>1.7772368158983778</v>
      </c>
      <c r="E14" s="480">
        <f>IF(OR(AND(C14&gt;=-50,C14&lt;=50),ISNUMBER(C14)=FALSE),C14,"")</f>
        <v>-1.8918672039136479</v>
      </c>
      <c r="F14" s="475" t="str">
        <f>IF(ISNUMBER(B14)=FALSE,"",IF(B14&lt;-50,"&lt; -50",IF(B14&gt;50,"&gt; 50","")))</f>
        <v/>
      </c>
      <c r="G14" s="475" t="str">
        <f>IF(ISNUMBER(C14)=FALSE,"",IF(C14&lt;-50,"&lt; -50",IF(C14&gt;50,"&gt; 50","")))</f>
        <v/>
      </c>
      <c r="H14" s="481" t="str">
        <f>IF(B14&lt;-50,0.75,IF(B14&gt;50,-0.75,""))</f>
        <v/>
      </c>
      <c r="I14" s="481" t="str">
        <f>IF(C14&lt;-50,0.75,IF(C14&gt;50,-0.75,""))</f>
        <v/>
      </c>
      <c r="J14" s="475" t="e">
        <f>IF(OR(B14&lt;-50,B14&gt;50),N14,#N/A)</f>
        <v>#N/A</v>
      </c>
      <c r="K14" s="475" t="e">
        <f>IF(B14&lt;-50,-45,IF(B14&gt;50,45,#N/A))</f>
        <v>#N/A</v>
      </c>
      <c r="L14" s="475" t="e">
        <f>IF(OR(C14&lt;-50,C14&gt;50),N14,#N/A)</f>
        <v>#N/A</v>
      </c>
      <c r="M14" s="475" t="e">
        <f>IF(C14&lt;-50,-45,IF(C14&gt;50,45,#N/A))</f>
        <v>#N/A</v>
      </c>
      <c r="N14" s="475">
        <v>5</v>
      </c>
    </row>
    <row r="15" spans="1:14" s="474" customFormat="1" ht="15" customHeight="1" x14ac:dyDescent="0.2">
      <c r="A15" s="474">
        <v>2</v>
      </c>
      <c r="B15" s="478">
        <f>'Tabelle 2.3'!J12</f>
        <v>-2.4417314095449503</v>
      </c>
      <c r="C15" s="479">
        <f>'Tabelle 3.3'!J12</f>
        <v>5.2631578947368425</v>
      </c>
      <c r="D15" s="480">
        <f t="shared" ref="D15:E45" si="3">IF(OR(AND(B15&gt;=-50,B15&lt;=50),ISNUMBER(B15)=FALSE),B15,"")</f>
        <v>-2.4417314095449503</v>
      </c>
      <c r="E15" s="480">
        <f t="shared" si="3"/>
        <v>5.2631578947368425</v>
      </c>
      <c r="F15" s="475" t="str">
        <f t="shared" ref="F15:G45" si="4">IF(ISNUMBER(B15)=FALSE,"",IF(B15&lt;-50,"&lt; -50",IF(B15&gt;50,"&gt; 50","")))</f>
        <v/>
      </c>
      <c r="G15" s="475" t="str">
        <f t="shared" si="4"/>
        <v/>
      </c>
      <c r="H15" s="481" t="str">
        <f t="shared" ref="H15:I45" si="5">IF(B15&lt;-50,0.75,IF(B15&gt;50,-0.75,""))</f>
        <v/>
      </c>
      <c r="I15" s="481" t="str">
        <f t="shared" si="5"/>
        <v/>
      </c>
      <c r="J15" s="475" t="e">
        <f t="shared" ref="J15:J45" si="6">IF(OR(B15&lt;-50,B15&gt;50),N15,#N/A)</f>
        <v>#N/A</v>
      </c>
      <c r="K15" s="475" t="e">
        <f t="shared" ref="K15:K45" si="7">IF(B15&lt;-50,-45,IF(B15&gt;50,45,#N/A))</f>
        <v>#N/A</v>
      </c>
      <c r="L15" s="475" t="e">
        <f t="shared" ref="L15:L45" si="8">IF(OR(C15&lt;-50,C15&gt;50),N15,#N/A)</f>
        <v>#N/A</v>
      </c>
      <c r="M15" s="475" t="e">
        <f t="shared" ref="M15:M45" si="9">IF(C15&lt;-50,-45,IF(C15&gt;50,45,#N/A))</f>
        <v>#N/A</v>
      </c>
      <c r="N15" s="475">
        <v>15</v>
      </c>
    </row>
    <row r="16" spans="1:14" s="474" customFormat="1" ht="15" customHeight="1" x14ac:dyDescent="0.2">
      <c r="A16" s="474">
        <v>3</v>
      </c>
      <c r="B16" s="478">
        <f>'Tabelle 2.3'!J13</f>
        <v>6.2416466185511892</v>
      </c>
      <c r="C16" s="479">
        <f>'Tabelle 3.3'!J13</f>
        <v>1.37524557956778</v>
      </c>
      <c r="D16" s="480">
        <f t="shared" si="3"/>
        <v>6.2416466185511892</v>
      </c>
      <c r="E16" s="480">
        <f t="shared" si="3"/>
        <v>1.37524557956778</v>
      </c>
      <c r="F16" s="475" t="str">
        <f t="shared" si="4"/>
        <v/>
      </c>
      <c r="G16" s="475" t="str">
        <f t="shared" si="4"/>
        <v/>
      </c>
      <c r="H16" s="481" t="str">
        <f t="shared" si="5"/>
        <v/>
      </c>
      <c r="I16" s="481" t="str">
        <f t="shared" si="5"/>
        <v/>
      </c>
      <c r="J16" s="475" t="e">
        <f t="shared" si="6"/>
        <v>#N/A</v>
      </c>
      <c r="K16" s="475" t="e">
        <f t="shared" si="7"/>
        <v>#N/A</v>
      </c>
      <c r="L16" s="475" t="e">
        <f t="shared" si="8"/>
        <v>#N/A</v>
      </c>
      <c r="M16" s="475" t="e">
        <f t="shared" si="9"/>
        <v>#N/A</v>
      </c>
      <c r="N16" s="475">
        <v>25</v>
      </c>
    </row>
    <row r="17" spans="1:14" s="474" customFormat="1" ht="15" customHeight="1" x14ac:dyDescent="0.2">
      <c r="A17" s="474">
        <v>4</v>
      </c>
      <c r="B17" s="478">
        <f>'Tabelle 2.3'!J14</f>
        <v>0.26557798528019888</v>
      </c>
      <c r="C17" s="479">
        <f>'Tabelle 3.3'!J14</f>
        <v>-1.982905982905983</v>
      </c>
      <c r="D17" s="480">
        <f t="shared" si="3"/>
        <v>0.26557798528019888</v>
      </c>
      <c r="E17" s="480">
        <f t="shared" si="3"/>
        <v>-1.982905982905983</v>
      </c>
      <c r="F17" s="475" t="str">
        <f t="shared" si="4"/>
        <v/>
      </c>
      <c r="G17" s="475" t="str">
        <f t="shared" si="4"/>
        <v/>
      </c>
      <c r="H17" s="481" t="str">
        <f t="shared" si="5"/>
        <v/>
      </c>
      <c r="I17" s="481" t="str">
        <f t="shared" si="5"/>
        <v/>
      </c>
      <c r="J17" s="475" t="e">
        <f t="shared" si="6"/>
        <v>#N/A</v>
      </c>
      <c r="K17" s="475" t="e">
        <f t="shared" si="7"/>
        <v>#N/A</v>
      </c>
      <c r="L17" s="475" t="e">
        <f t="shared" si="8"/>
        <v>#N/A</v>
      </c>
      <c r="M17" s="475" t="e">
        <f t="shared" si="9"/>
        <v>#N/A</v>
      </c>
      <c r="N17" s="475">
        <v>36</v>
      </c>
    </row>
    <row r="18" spans="1:14" s="474" customFormat="1" ht="15" customHeight="1" x14ac:dyDescent="0.2">
      <c r="A18" s="474">
        <v>5</v>
      </c>
      <c r="B18" s="478">
        <f>'Tabelle 2.3'!J15</f>
        <v>1.0689926547743966</v>
      </c>
      <c r="C18" s="479">
        <f>'Tabelle 3.3'!J15</f>
        <v>0.96795727636849127</v>
      </c>
      <c r="D18" s="480">
        <f t="shared" si="3"/>
        <v>1.0689926547743966</v>
      </c>
      <c r="E18" s="480">
        <f t="shared" si="3"/>
        <v>0.96795727636849127</v>
      </c>
      <c r="F18" s="475" t="str">
        <f t="shared" si="4"/>
        <v/>
      </c>
      <c r="G18" s="475" t="str">
        <f t="shared" si="4"/>
        <v/>
      </c>
      <c r="H18" s="481" t="str">
        <f t="shared" si="5"/>
        <v/>
      </c>
      <c r="I18" s="481" t="str">
        <f t="shared" si="5"/>
        <v/>
      </c>
      <c r="J18" s="475" t="e">
        <f t="shared" si="6"/>
        <v>#N/A</v>
      </c>
      <c r="K18" s="475" t="e">
        <f t="shared" si="7"/>
        <v>#N/A</v>
      </c>
      <c r="L18" s="475" t="e">
        <f t="shared" si="8"/>
        <v>#N/A</v>
      </c>
      <c r="M18" s="475" t="e">
        <f t="shared" si="9"/>
        <v>#N/A</v>
      </c>
      <c r="N18" s="475">
        <v>46</v>
      </c>
    </row>
    <row r="19" spans="1:14" s="474" customFormat="1" ht="15" customHeight="1" x14ac:dyDescent="0.2">
      <c r="A19" s="474">
        <v>6</v>
      </c>
      <c r="B19" s="478">
        <f>'Tabelle 2.3'!J16</f>
        <v>0.10749174463401211</v>
      </c>
      <c r="C19" s="479">
        <f>'Tabelle 3.3'!J16</f>
        <v>-5.522260273972603</v>
      </c>
      <c r="D19" s="480">
        <f t="shared" si="3"/>
        <v>0.10749174463401211</v>
      </c>
      <c r="E19" s="480">
        <f t="shared" si="3"/>
        <v>-5.522260273972603</v>
      </c>
      <c r="F19" s="475" t="str">
        <f t="shared" si="4"/>
        <v/>
      </c>
      <c r="G19" s="475" t="str">
        <f t="shared" si="4"/>
        <v/>
      </c>
      <c r="H19" s="481" t="str">
        <f t="shared" si="5"/>
        <v/>
      </c>
      <c r="I19" s="481" t="str">
        <f t="shared" si="5"/>
        <v/>
      </c>
      <c r="J19" s="475" t="e">
        <f t="shared" si="6"/>
        <v>#N/A</v>
      </c>
      <c r="K19" s="475" t="e">
        <f t="shared" si="7"/>
        <v>#N/A</v>
      </c>
      <c r="L19" s="475" t="e">
        <f t="shared" si="8"/>
        <v>#N/A</v>
      </c>
      <c r="M19" s="475" t="e">
        <f t="shared" si="9"/>
        <v>#N/A</v>
      </c>
      <c r="N19" s="475">
        <v>56</v>
      </c>
    </row>
    <row r="20" spans="1:14" s="474" customFormat="1" ht="15" customHeight="1" x14ac:dyDescent="0.2">
      <c r="A20" s="474">
        <v>7</v>
      </c>
      <c r="B20" s="478">
        <f>'Tabelle 2.3'!J17</f>
        <v>0.87631945827524393</v>
      </c>
      <c r="C20" s="479">
        <f>'Tabelle 3.3'!J17</f>
        <v>-3.0888030888030888</v>
      </c>
      <c r="D20" s="480">
        <f t="shared" si="3"/>
        <v>0.87631945827524393</v>
      </c>
      <c r="E20" s="480">
        <f t="shared" si="3"/>
        <v>-3.0888030888030888</v>
      </c>
      <c r="F20" s="475" t="str">
        <f t="shared" si="4"/>
        <v/>
      </c>
      <c r="G20" s="475" t="str">
        <f t="shared" si="4"/>
        <v/>
      </c>
      <c r="H20" s="481" t="str">
        <f t="shared" si="5"/>
        <v/>
      </c>
      <c r="I20" s="481" t="str">
        <f t="shared" si="5"/>
        <v/>
      </c>
      <c r="J20" s="475" t="e">
        <f t="shared" si="6"/>
        <v>#N/A</v>
      </c>
      <c r="K20" s="475" t="e">
        <f t="shared" si="7"/>
        <v>#N/A</v>
      </c>
      <c r="L20" s="475" t="e">
        <f t="shared" si="8"/>
        <v>#N/A</v>
      </c>
      <c r="M20" s="475" t="e">
        <f t="shared" si="9"/>
        <v>#N/A</v>
      </c>
      <c r="N20" s="475">
        <v>67</v>
      </c>
    </row>
    <row r="21" spans="1:14" s="474" customFormat="1" ht="15" customHeight="1" x14ac:dyDescent="0.2">
      <c r="A21" s="474">
        <v>8</v>
      </c>
      <c r="B21" s="478">
        <f>'Tabelle 2.3'!J18</f>
        <v>3.1485284052019167</v>
      </c>
      <c r="C21" s="479">
        <f>'Tabelle 3.3'!J18</f>
        <v>2.6744671959882993</v>
      </c>
      <c r="D21" s="480">
        <f t="shared" si="3"/>
        <v>3.1485284052019167</v>
      </c>
      <c r="E21" s="480">
        <f t="shared" si="3"/>
        <v>2.6744671959882993</v>
      </c>
      <c r="F21" s="475" t="str">
        <f t="shared" si="4"/>
        <v/>
      </c>
      <c r="G21" s="475" t="str">
        <f t="shared" si="4"/>
        <v/>
      </c>
      <c r="H21" s="481" t="str">
        <f t="shared" si="5"/>
        <v/>
      </c>
      <c r="I21" s="481" t="str">
        <f t="shared" si="5"/>
        <v/>
      </c>
      <c r="J21" s="475" t="e">
        <f t="shared" si="6"/>
        <v>#N/A</v>
      </c>
      <c r="K21" s="475" t="e">
        <f t="shared" si="7"/>
        <v>#N/A</v>
      </c>
      <c r="L21" s="475" t="e">
        <f t="shared" si="8"/>
        <v>#N/A</v>
      </c>
      <c r="M21" s="475" t="e">
        <f t="shared" si="9"/>
        <v>#N/A</v>
      </c>
      <c r="N21" s="475">
        <v>77</v>
      </c>
    </row>
    <row r="22" spans="1:14" s="474" customFormat="1" ht="15" customHeight="1" x14ac:dyDescent="0.2">
      <c r="A22" s="474">
        <v>9</v>
      </c>
      <c r="B22" s="478">
        <f>'Tabelle 2.3'!J19</f>
        <v>0.79826149945671854</v>
      </c>
      <c r="C22" s="479">
        <f>'Tabelle 3.3'!J19</f>
        <v>8.0633852194643113E-2</v>
      </c>
      <c r="D22" s="480">
        <f t="shared" si="3"/>
        <v>0.79826149945671854</v>
      </c>
      <c r="E22" s="480">
        <f t="shared" si="3"/>
        <v>8.0633852194643113E-2</v>
      </c>
      <c r="F22" s="475" t="str">
        <f t="shared" si="4"/>
        <v/>
      </c>
      <c r="G22" s="475" t="str">
        <f t="shared" si="4"/>
        <v/>
      </c>
      <c r="H22" s="481" t="str">
        <f t="shared" si="5"/>
        <v/>
      </c>
      <c r="I22" s="481" t="str">
        <f t="shared" si="5"/>
        <v/>
      </c>
      <c r="J22" s="475" t="e">
        <f t="shared" si="6"/>
        <v>#N/A</v>
      </c>
      <c r="K22" s="475" t="e">
        <f t="shared" si="7"/>
        <v>#N/A</v>
      </c>
      <c r="L22" s="475" t="e">
        <f t="shared" si="8"/>
        <v>#N/A</v>
      </c>
      <c r="M22" s="475" t="e">
        <f t="shared" si="9"/>
        <v>#N/A</v>
      </c>
      <c r="N22" s="475">
        <v>87</v>
      </c>
    </row>
    <row r="23" spans="1:14" s="474" customFormat="1" ht="15" customHeight="1" x14ac:dyDescent="0.2">
      <c r="A23" s="474">
        <v>10</v>
      </c>
      <c r="B23" s="478">
        <f>'Tabelle 2.3'!J20</f>
        <v>3.8691675709192372</v>
      </c>
      <c r="C23" s="479">
        <f>'Tabelle 3.3'!J20</f>
        <v>2.4459708493885075</v>
      </c>
      <c r="D23" s="480">
        <f t="shared" si="3"/>
        <v>3.8691675709192372</v>
      </c>
      <c r="E23" s="480">
        <f t="shared" si="3"/>
        <v>2.4459708493885075</v>
      </c>
      <c r="F23" s="475" t="str">
        <f t="shared" si="4"/>
        <v/>
      </c>
      <c r="G23" s="475" t="str">
        <f t="shared" si="4"/>
        <v/>
      </c>
      <c r="H23" s="481" t="str">
        <f t="shared" si="5"/>
        <v/>
      </c>
      <c r="I23" s="481" t="str">
        <f t="shared" si="5"/>
        <v/>
      </c>
      <c r="J23" s="475" t="e">
        <f t="shared" si="6"/>
        <v>#N/A</v>
      </c>
      <c r="K23" s="475" t="e">
        <f t="shared" si="7"/>
        <v>#N/A</v>
      </c>
      <c r="L23" s="475" t="e">
        <f t="shared" si="8"/>
        <v>#N/A</v>
      </c>
      <c r="M23" s="475" t="e">
        <f t="shared" si="9"/>
        <v>#N/A</v>
      </c>
      <c r="N23" s="475">
        <v>98</v>
      </c>
    </row>
    <row r="24" spans="1:14" s="474" customFormat="1" ht="15" customHeight="1" x14ac:dyDescent="0.2">
      <c r="A24" s="474">
        <v>11</v>
      </c>
      <c r="B24" s="478">
        <f>'Tabelle 2.3'!J21</f>
        <v>-0.85728138222849082</v>
      </c>
      <c r="C24" s="479">
        <f>'Tabelle 3.3'!J21</f>
        <v>-10.905293028021912</v>
      </c>
      <c r="D24" s="480">
        <f t="shared" si="3"/>
        <v>-0.85728138222849082</v>
      </c>
      <c r="E24" s="480">
        <f t="shared" si="3"/>
        <v>-10.905293028021912</v>
      </c>
      <c r="F24" s="475" t="str">
        <f t="shared" si="4"/>
        <v/>
      </c>
      <c r="G24" s="475" t="str">
        <f t="shared" si="4"/>
        <v/>
      </c>
      <c r="H24" s="481" t="str">
        <f t="shared" si="5"/>
        <v/>
      </c>
      <c r="I24" s="481" t="str">
        <f t="shared" si="5"/>
        <v/>
      </c>
      <c r="J24" s="475" t="e">
        <f t="shared" si="6"/>
        <v>#N/A</v>
      </c>
      <c r="K24" s="475" t="e">
        <f t="shared" si="7"/>
        <v>#N/A</v>
      </c>
      <c r="L24" s="475" t="e">
        <f t="shared" si="8"/>
        <v>#N/A</v>
      </c>
      <c r="M24" s="475" t="e">
        <f t="shared" si="9"/>
        <v>#N/A</v>
      </c>
      <c r="N24" s="475">
        <v>108</v>
      </c>
    </row>
    <row r="25" spans="1:14" s="474" customFormat="1" ht="15" customHeight="1" x14ac:dyDescent="0.2">
      <c r="A25" s="474">
        <v>12</v>
      </c>
      <c r="B25" s="478">
        <f>'Tabelle 2.3'!J22</f>
        <v>6.8245125348189415</v>
      </c>
      <c r="C25" s="479">
        <f>'Tabelle 3.3'!J22</f>
        <v>-1.0636608985553262</v>
      </c>
      <c r="D25" s="480">
        <f t="shared" si="3"/>
        <v>6.8245125348189415</v>
      </c>
      <c r="E25" s="480">
        <f t="shared" si="3"/>
        <v>-1.0636608985553262</v>
      </c>
      <c r="F25" s="475" t="str">
        <f t="shared" si="4"/>
        <v/>
      </c>
      <c r="G25" s="475" t="str">
        <f t="shared" si="4"/>
        <v/>
      </c>
      <c r="H25" s="481" t="str">
        <f t="shared" si="5"/>
        <v/>
      </c>
      <c r="I25" s="481" t="str">
        <f t="shared" si="5"/>
        <v/>
      </c>
      <c r="J25" s="475" t="e">
        <f t="shared" si="6"/>
        <v>#N/A</v>
      </c>
      <c r="K25" s="475" t="e">
        <f t="shared" si="7"/>
        <v>#N/A</v>
      </c>
      <c r="L25" s="475" t="e">
        <f t="shared" si="8"/>
        <v>#N/A</v>
      </c>
      <c r="M25" s="475" t="e">
        <f t="shared" si="9"/>
        <v>#N/A</v>
      </c>
      <c r="N25" s="475">
        <v>118</v>
      </c>
    </row>
    <row r="26" spans="1:14" s="474" customFormat="1" ht="15" customHeight="1" x14ac:dyDescent="0.2">
      <c r="A26" s="474">
        <v>13</v>
      </c>
      <c r="B26" s="478">
        <f>'Tabelle 2.3'!J23</f>
        <v>0.48905481546790835</v>
      </c>
      <c r="C26" s="479">
        <f>'Tabelle 3.3'!J23</f>
        <v>0.92807424593967514</v>
      </c>
      <c r="D26" s="480">
        <f t="shared" si="3"/>
        <v>0.48905481546790835</v>
      </c>
      <c r="E26" s="480">
        <f t="shared" si="3"/>
        <v>0.92807424593967514</v>
      </c>
      <c r="F26" s="475" t="str">
        <f t="shared" si="4"/>
        <v/>
      </c>
      <c r="G26" s="475" t="str">
        <f t="shared" si="4"/>
        <v/>
      </c>
      <c r="H26" s="481" t="str">
        <f t="shared" si="5"/>
        <v/>
      </c>
      <c r="I26" s="481" t="str">
        <f t="shared" si="5"/>
        <v/>
      </c>
      <c r="J26" s="475" t="e">
        <f t="shared" si="6"/>
        <v>#N/A</v>
      </c>
      <c r="K26" s="475" t="e">
        <f t="shared" si="7"/>
        <v>#N/A</v>
      </c>
      <c r="L26" s="475" t="e">
        <f t="shared" si="8"/>
        <v>#N/A</v>
      </c>
      <c r="M26" s="475" t="e">
        <f t="shared" si="9"/>
        <v>#N/A</v>
      </c>
      <c r="N26" s="475">
        <v>129</v>
      </c>
    </row>
    <row r="27" spans="1:14" s="474" customFormat="1" ht="15" customHeight="1" x14ac:dyDescent="0.2">
      <c r="A27" s="474">
        <v>14</v>
      </c>
      <c r="B27" s="478">
        <f>'Tabelle 2.3'!J24</f>
        <v>2.4291249344007859</v>
      </c>
      <c r="C27" s="479">
        <f>'Tabelle 3.3'!J24</f>
        <v>-2.3610956670002596</v>
      </c>
      <c r="D27" s="480">
        <f t="shared" si="3"/>
        <v>2.4291249344007859</v>
      </c>
      <c r="E27" s="480">
        <f t="shared" si="3"/>
        <v>-2.3610956670002596</v>
      </c>
      <c r="F27" s="475" t="str">
        <f t="shared" si="4"/>
        <v/>
      </c>
      <c r="G27" s="475" t="str">
        <f t="shared" si="4"/>
        <v/>
      </c>
      <c r="H27" s="481" t="str">
        <f t="shared" si="5"/>
        <v/>
      </c>
      <c r="I27" s="481" t="str">
        <f t="shared" si="5"/>
        <v/>
      </c>
      <c r="J27" s="475" t="e">
        <f t="shared" si="6"/>
        <v>#N/A</v>
      </c>
      <c r="K27" s="475" t="e">
        <f t="shared" si="7"/>
        <v>#N/A</v>
      </c>
      <c r="L27" s="475" t="e">
        <f t="shared" si="8"/>
        <v>#N/A</v>
      </c>
      <c r="M27" s="475" t="e">
        <f t="shared" si="9"/>
        <v>#N/A</v>
      </c>
      <c r="N27" s="475">
        <v>139</v>
      </c>
    </row>
    <row r="28" spans="1:14" s="474" customFormat="1" ht="15" customHeight="1" x14ac:dyDescent="0.2">
      <c r="A28" s="474">
        <v>15</v>
      </c>
      <c r="B28" s="478">
        <f>'Tabelle 2.3'!J25</f>
        <v>1.4135190763736489</v>
      </c>
      <c r="C28" s="479">
        <f>'Tabelle 3.3'!J25</f>
        <v>-0.62833534171113792</v>
      </c>
      <c r="D28" s="480">
        <f t="shared" si="3"/>
        <v>1.4135190763736489</v>
      </c>
      <c r="E28" s="480">
        <f t="shared" si="3"/>
        <v>-0.62833534171113792</v>
      </c>
      <c r="F28" s="475" t="str">
        <f t="shared" si="4"/>
        <v/>
      </c>
      <c r="G28" s="475" t="str">
        <f t="shared" si="4"/>
        <v/>
      </c>
      <c r="H28" s="481" t="str">
        <f t="shared" si="5"/>
        <v/>
      </c>
      <c r="I28" s="481" t="str">
        <f t="shared" si="5"/>
        <v/>
      </c>
      <c r="J28" s="475" t="e">
        <f t="shared" si="6"/>
        <v>#N/A</v>
      </c>
      <c r="K28" s="475" t="e">
        <f t="shared" si="7"/>
        <v>#N/A</v>
      </c>
      <c r="L28" s="475" t="e">
        <f t="shared" si="8"/>
        <v>#N/A</v>
      </c>
      <c r="M28" s="475" t="e">
        <f t="shared" si="9"/>
        <v>#N/A</v>
      </c>
      <c r="N28" s="475">
        <v>149</v>
      </c>
    </row>
    <row r="29" spans="1:14" s="474" customFormat="1" ht="15" customHeight="1" x14ac:dyDescent="0.2">
      <c r="A29" s="474">
        <v>16</v>
      </c>
      <c r="B29" s="478">
        <f>'Tabelle 2.3'!J26</f>
        <v>-11.187464437344071</v>
      </c>
      <c r="C29" s="479">
        <f>'Tabelle 3.3'!J26</f>
        <v>-3.4074501876985273</v>
      </c>
      <c r="D29" s="480">
        <f t="shared" si="3"/>
        <v>-11.187464437344071</v>
      </c>
      <c r="E29" s="480">
        <f t="shared" si="3"/>
        <v>-3.4074501876985273</v>
      </c>
      <c r="F29" s="475" t="str">
        <f t="shared" si="4"/>
        <v/>
      </c>
      <c r="G29" s="475" t="str">
        <f t="shared" si="4"/>
        <v/>
      </c>
      <c r="H29" s="481" t="str">
        <f t="shared" si="5"/>
        <v/>
      </c>
      <c r="I29" s="481" t="str">
        <f t="shared" si="5"/>
        <v/>
      </c>
      <c r="J29" s="475" t="e">
        <f t="shared" si="6"/>
        <v>#N/A</v>
      </c>
      <c r="K29" s="475" t="e">
        <f t="shared" si="7"/>
        <v>#N/A</v>
      </c>
      <c r="L29" s="475" t="e">
        <f t="shared" si="8"/>
        <v>#N/A</v>
      </c>
      <c r="M29" s="475" t="e">
        <f t="shared" si="9"/>
        <v>#N/A</v>
      </c>
      <c r="N29" s="475">
        <v>160</v>
      </c>
    </row>
    <row r="30" spans="1:14" s="474" customFormat="1" ht="15" customHeight="1" x14ac:dyDescent="0.2">
      <c r="A30" s="474">
        <v>17</v>
      </c>
      <c r="B30" s="478">
        <f>'Tabelle 2.3'!J27</f>
        <v>2.1627750713925753</v>
      </c>
      <c r="C30" s="479">
        <f>'Tabelle 3.3'!J27</f>
        <v>1.3600572655690766</v>
      </c>
      <c r="D30" s="480">
        <f t="shared" si="3"/>
        <v>2.1627750713925753</v>
      </c>
      <c r="E30" s="480">
        <f t="shared" si="3"/>
        <v>1.3600572655690766</v>
      </c>
      <c r="F30" s="475" t="str">
        <f t="shared" si="4"/>
        <v/>
      </c>
      <c r="G30" s="475" t="str">
        <f t="shared" si="4"/>
        <v/>
      </c>
      <c r="H30" s="481" t="str">
        <f t="shared" si="5"/>
        <v/>
      </c>
      <c r="I30" s="481" t="str">
        <f t="shared" si="5"/>
        <v/>
      </c>
      <c r="J30" s="475" t="e">
        <f t="shared" si="6"/>
        <v>#N/A</v>
      </c>
      <c r="K30" s="475" t="e">
        <f t="shared" si="7"/>
        <v>#N/A</v>
      </c>
      <c r="L30" s="475" t="e">
        <f t="shared" si="8"/>
        <v>#N/A</v>
      </c>
      <c r="M30" s="475" t="e">
        <f t="shared" si="9"/>
        <v>#N/A</v>
      </c>
      <c r="N30" s="475">
        <v>170</v>
      </c>
    </row>
    <row r="31" spans="1:14" s="474" customFormat="1" ht="15" customHeight="1" x14ac:dyDescent="0.2">
      <c r="A31" s="474">
        <v>18</v>
      </c>
      <c r="B31" s="478">
        <f>'Tabelle 2.3'!J28</f>
        <v>1.6568105175700112</v>
      </c>
      <c r="C31" s="479">
        <f>'Tabelle 3.3'!J28</f>
        <v>1.0661497455779017</v>
      </c>
      <c r="D31" s="480">
        <f t="shared" si="3"/>
        <v>1.6568105175700112</v>
      </c>
      <c r="E31" s="480">
        <f t="shared" si="3"/>
        <v>1.0661497455779017</v>
      </c>
      <c r="F31" s="475" t="str">
        <f t="shared" si="4"/>
        <v/>
      </c>
      <c r="G31" s="475" t="str">
        <f t="shared" si="4"/>
        <v/>
      </c>
      <c r="H31" s="481" t="str">
        <f t="shared" si="5"/>
        <v/>
      </c>
      <c r="I31" s="481" t="str">
        <f t="shared" si="5"/>
        <v/>
      </c>
      <c r="J31" s="475" t="e">
        <f t="shared" si="6"/>
        <v>#N/A</v>
      </c>
      <c r="K31" s="475" t="e">
        <f t="shared" si="7"/>
        <v>#N/A</v>
      </c>
      <c r="L31" s="475" t="e">
        <f t="shared" si="8"/>
        <v>#N/A</v>
      </c>
      <c r="M31" s="475" t="e">
        <f t="shared" si="9"/>
        <v>#N/A</v>
      </c>
      <c r="N31" s="475">
        <v>180</v>
      </c>
    </row>
    <row r="32" spans="1:14" s="474" customFormat="1" ht="15" customHeight="1" x14ac:dyDescent="0.2">
      <c r="A32" s="474">
        <v>19</v>
      </c>
      <c r="B32" s="478">
        <f>'Tabelle 2.3'!J29</f>
        <v>1.9320127170457324</v>
      </c>
      <c r="C32" s="479">
        <f>'Tabelle 3.3'!J29</f>
        <v>-7.531254707034192E-2</v>
      </c>
      <c r="D32" s="480">
        <f t="shared" si="3"/>
        <v>1.9320127170457324</v>
      </c>
      <c r="E32" s="480">
        <f t="shared" si="3"/>
        <v>-7.531254707034192E-2</v>
      </c>
      <c r="F32" s="475" t="str">
        <f t="shared" si="4"/>
        <v/>
      </c>
      <c r="G32" s="475" t="str">
        <f t="shared" si="4"/>
        <v/>
      </c>
      <c r="H32" s="481" t="str">
        <f t="shared" si="5"/>
        <v/>
      </c>
      <c r="I32" s="481" t="str">
        <f t="shared" si="5"/>
        <v/>
      </c>
      <c r="J32" s="475" t="e">
        <f t="shared" si="6"/>
        <v>#N/A</v>
      </c>
      <c r="K32" s="475" t="e">
        <f t="shared" si="7"/>
        <v>#N/A</v>
      </c>
      <c r="L32" s="475" t="e">
        <f t="shared" si="8"/>
        <v>#N/A</v>
      </c>
      <c r="M32" s="475" t="e">
        <f t="shared" si="9"/>
        <v>#N/A</v>
      </c>
      <c r="N32" s="475">
        <v>191</v>
      </c>
    </row>
    <row r="33" spans="1:14" s="474" customFormat="1" ht="15" customHeight="1" x14ac:dyDescent="0.2">
      <c r="A33" s="474">
        <v>20</v>
      </c>
      <c r="B33" s="478">
        <f>'Tabelle 2.3'!J30</f>
        <v>2.7523329400407595</v>
      </c>
      <c r="C33" s="479">
        <f>'Tabelle 3.3'!J30</f>
        <v>2.7784263366798974</v>
      </c>
      <c r="D33" s="480">
        <f t="shared" si="3"/>
        <v>2.7523329400407595</v>
      </c>
      <c r="E33" s="480">
        <f t="shared" si="3"/>
        <v>2.7784263366798974</v>
      </c>
      <c r="F33" s="475" t="str">
        <f t="shared" si="4"/>
        <v/>
      </c>
      <c r="G33" s="475" t="str">
        <f t="shared" si="4"/>
        <v/>
      </c>
      <c r="H33" s="481" t="str">
        <f t="shared" si="5"/>
        <v/>
      </c>
      <c r="I33" s="481" t="str">
        <f t="shared" si="5"/>
        <v/>
      </c>
      <c r="J33" s="475" t="e">
        <f t="shared" si="6"/>
        <v>#N/A</v>
      </c>
      <c r="K33" s="475" t="e">
        <f t="shared" si="7"/>
        <v>#N/A</v>
      </c>
      <c r="L33" s="475" t="e">
        <f t="shared" si="8"/>
        <v>#N/A</v>
      </c>
      <c r="M33" s="475" t="e">
        <f t="shared" si="9"/>
        <v>#N/A</v>
      </c>
      <c r="N33" s="475">
        <v>201</v>
      </c>
    </row>
    <row r="34" spans="1:14" s="474" customFormat="1" ht="15" customHeight="1" x14ac:dyDescent="0.2">
      <c r="A34" s="474">
        <v>21</v>
      </c>
      <c r="B34" s="478">
        <f>'Tabelle 2.3'!J31</f>
        <v>0.31031359019331961</v>
      </c>
      <c r="C34" s="479">
        <f>'Tabelle 3.3'!J31</f>
        <v>-2.3646667969513389</v>
      </c>
      <c r="D34" s="480">
        <f t="shared" si="3"/>
        <v>0.31031359019331961</v>
      </c>
      <c r="E34" s="480">
        <f t="shared" si="3"/>
        <v>-2.3646667969513389</v>
      </c>
      <c r="F34" s="475" t="str">
        <f t="shared" si="4"/>
        <v/>
      </c>
      <c r="G34" s="475" t="str">
        <f t="shared" si="4"/>
        <v/>
      </c>
      <c r="H34" s="481" t="str">
        <f t="shared" si="5"/>
        <v/>
      </c>
      <c r="I34" s="481" t="str">
        <f t="shared" si="5"/>
        <v/>
      </c>
      <c r="J34" s="475" t="e">
        <f t="shared" si="6"/>
        <v>#N/A</v>
      </c>
      <c r="K34" s="475" t="e">
        <f t="shared" si="7"/>
        <v>#N/A</v>
      </c>
      <c r="L34" s="475" t="e">
        <f t="shared" si="8"/>
        <v>#N/A</v>
      </c>
      <c r="M34" s="475" t="e">
        <f t="shared" si="9"/>
        <v>#N/A</v>
      </c>
      <c r="N34" s="475">
        <v>211</v>
      </c>
    </row>
    <row r="35" spans="1:14" s="474" customFormat="1" ht="15" customHeight="1" x14ac:dyDescent="0.2">
      <c r="A35" s="474">
        <v>22</v>
      </c>
      <c r="B35" s="478" t="str">
        <f>'Tabelle 2.3'!J32</f>
        <v>*</v>
      </c>
      <c r="C35" s="479" t="str">
        <f>'Tabelle 3.3'!J32</f>
        <v>*</v>
      </c>
      <c r="D35" s="480" t="str">
        <f t="shared" si="3"/>
        <v>*</v>
      </c>
      <c r="E35" s="480" t="str">
        <f t="shared" si="3"/>
        <v>*</v>
      </c>
      <c r="F35" s="475" t="str">
        <f t="shared" si="4"/>
        <v/>
      </c>
      <c r="G35" s="475" t="str">
        <f t="shared" si="4"/>
        <v/>
      </c>
      <c r="H35" s="481">
        <f t="shared" si="5"/>
        <v>-0.75</v>
      </c>
      <c r="I35" s="481">
        <f t="shared" si="5"/>
        <v>-0.75</v>
      </c>
      <c r="J35" s="475">
        <f t="shared" si="6"/>
        <v>222</v>
      </c>
      <c r="K35" s="475">
        <f t="shared" si="7"/>
        <v>45</v>
      </c>
      <c r="L35" s="475">
        <f t="shared" si="8"/>
        <v>222</v>
      </c>
      <c r="M35" s="475">
        <f t="shared" si="9"/>
        <v>45</v>
      </c>
      <c r="N35" s="475">
        <v>222</v>
      </c>
    </row>
    <row r="36" spans="1:14" s="474" customFormat="1" ht="15" customHeight="1" x14ac:dyDescent="0.2">
      <c r="A36" s="474">
        <v>23</v>
      </c>
      <c r="B36" s="478"/>
      <c r="C36" s="479"/>
      <c r="D36" s="480">
        <f t="shared" si="3"/>
        <v>0</v>
      </c>
      <c r="E36" s="480">
        <f t="shared" si="3"/>
        <v>0</v>
      </c>
      <c r="F36" s="475" t="str">
        <f t="shared" si="4"/>
        <v/>
      </c>
      <c r="G36" s="475" t="str">
        <f t="shared" si="4"/>
        <v/>
      </c>
      <c r="H36" s="481" t="str">
        <f t="shared" si="5"/>
        <v/>
      </c>
      <c r="I36" s="481" t="str">
        <f t="shared" si="5"/>
        <v/>
      </c>
      <c r="J36" s="475" t="e">
        <f t="shared" si="6"/>
        <v>#N/A</v>
      </c>
      <c r="K36" s="475" t="e">
        <f t="shared" si="7"/>
        <v>#N/A</v>
      </c>
      <c r="L36" s="475" t="e">
        <f t="shared" si="8"/>
        <v>#N/A</v>
      </c>
      <c r="M36" s="475" t="e">
        <f t="shared" si="9"/>
        <v>#N/A</v>
      </c>
      <c r="N36" s="475">
        <v>232</v>
      </c>
    </row>
    <row r="37" spans="1:14" s="474" customFormat="1" ht="15" customHeight="1" x14ac:dyDescent="0.2">
      <c r="A37" s="474">
        <v>24</v>
      </c>
      <c r="B37" s="478">
        <f>'Tabelle 2.3'!J34</f>
        <v>-2.4417314095449503</v>
      </c>
      <c r="C37" s="479">
        <f>'Tabelle 3.3'!J34</f>
        <v>5.2631578947368425</v>
      </c>
      <c r="D37" s="480">
        <f t="shared" si="3"/>
        <v>-2.4417314095449503</v>
      </c>
      <c r="E37" s="480">
        <f t="shared" si="3"/>
        <v>5.2631578947368425</v>
      </c>
      <c r="F37" s="475" t="str">
        <f t="shared" si="4"/>
        <v/>
      </c>
      <c r="G37" s="475" t="str">
        <f t="shared" si="4"/>
        <v/>
      </c>
      <c r="H37" s="481" t="str">
        <f t="shared" si="5"/>
        <v/>
      </c>
      <c r="I37" s="481" t="str">
        <f t="shared" si="5"/>
        <v/>
      </c>
      <c r="J37" s="475" t="e">
        <f t="shared" si="6"/>
        <v>#N/A</v>
      </c>
      <c r="K37" s="475" t="e">
        <f t="shared" si="7"/>
        <v>#N/A</v>
      </c>
      <c r="L37" s="475" t="e">
        <f t="shared" si="8"/>
        <v>#N/A</v>
      </c>
      <c r="M37" s="475" t="e">
        <f t="shared" si="9"/>
        <v>#N/A</v>
      </c>
      <c r="N37" s="475">
        <v>242</v>
      </c>
    </row>
    <row r="38" spans="1:14" s="474" customFormat="1" ht="15" customHeight="1" x14ac:dyDescent="0.2">
      <c r="A38" s="474">
        <v>25</v>
      </c>
      <c r="B38" s="478">
        <f>'Tabelle 2.3'!J35</f>
        <v>1.2453653790528281</v>
      </c>
      <c r="C38" s="479">
        <f>'Tabelle 3.3'!J35</f>
        <v>0.17048003589053387</v>
      </c>
      <c r="D38" s="480">
        <f t="shared" si="3"/>
        <v>1.2453653790528281</v>
      </c>
      <c r="E38" s="480">
        <f t="shared" si="3"/>
        <v>0.17048003589053387</v>
      </c>
      <c r="F38" s="475" t="str">
        <f t="shared" si="4"/>
        <v/>
      </c>
      <c r="G38" s="475" t="str">
        <f t="shared" si="4"/>
        <v/>
      </c>
      <c r="H38" s="481" t="str">
        <f t="shared" si="5"/>
        <v/>
      </c>
      <c r="I38" s="481" t="str">
        <f t="shared" si="5"/>
        <v/>
      </c>
      <c r="J38" s="475" t="e">
        <f t="shared" si="6"/>
        <v>#N/A</v>
      </c>
      <c r="K38" s="475" t="e">
        <f t="shared" si="7"/>
        <v>#N/A</v>
      </c>
      <c r="L38" s="475" t="e">
        <f t="shared" si="8"/>
        <v>#N/A</v>
      </c>
      <c r="M38" s="475" t="e">
        <f t="shared" si="9"/>
        <v>#N/A</v>
      </c>
      <c r="N38" s="475">
        <v>253</v>
      </c>
    </row>
    <row r="39" spans="1:14" s="474" customFormat="1" ht="15" customHeight="1" x14ac:dyDescent="0.2">
      <c r="A39" s="474">
        <v>26</v>
      </c>
      <c r="B39" s="478">
        <f>'Tabelle 2.3'!J36</f>
        <v>1.8887202024237582</v>
      </c>
      <c r="C39" s="479">
        <f>'Tabelle 3.3'!J36</f>
        <v>-2.0304021467946267</v>
      </c>
      <c r="D39" s="480">
        <f t="shared" si="3"/>
        <v>1.8887202024237582</v>
      </c>
      <c r="E39" s="480">
        <f t="shared" si="3"/>
        <v>-2.0304021467946267</v>
      </c>
      <c r="F39" s="475" t="str">
        <f t="shared" si="4"/>
        <v/>
      </c>
      <c r="G39" s="475" t="str">
        <f t="shared" si="4"/>
        <v/>
      </c>
      <c r="H39" s="481" t="str">
        <f t="shared" si="5"/>
        <v/>
      </c>
      <c r="I39" s="481" t="str">
        <f t="shared" si="5"/>
        <v/>
      </c>
      <c r="J39" s="475" t="e">
        <f t="shared" si="6"/>
        <v>#N/A</v>
      </c>
      <c r="K39" s="475" t="e">
        <f t="shared" si="7"/>
        <v>#N/A</v>
      </c>
      <c r="L39" s="475" t="e">
        <f t="shared" si="8"/>
        <v>#N/A</v>
      </c>
      <c r="M39" s="475" t="e">
        <f t="shared" si="9"/>
        <v>#N/A</v>
      </c>
      <c r="N39" s="475">
        <v>263</v>
      </c>
    </row>
    <row r="40" spans="1:14" s="474" customFormat="1" ht="15" customHeight="1" x14ac:dyDescent="0.2">
      <c r="A40" s="474">
        <v>27</v>
      </c>
      <c r="B40" s="478" t="e">
        <f>'Tabelle 2.3'!#REF!</f>
        <v>#REF!</v>
      </c>
      <c r="C40" s="479" t="e">
        <f>'Tabelle 3.3'!#REF!</f>
        <v>#REF!</v>
      </c>
      <c r="D40" s="480" t="e">
        <f t="shared" si="3"/>
        <v>#REF!</v>
      </c>
      <c r="E40" s="480" t="e">
        <f t="shared" si="3"/>
        <v>#REF!</v>
      </c>
      <c r="F40" s="475" t="str">
        <f t="shared" si="4"/>
        <v/>
      </c>
      <c r="G40" s="475" t="str">
        <f t="shared" si="4"/>
        <v/>
      </c>
      <c r="H40" s="481" t="e">
        <f t="shared" si="5"/>
        <v>#REF!</v>
      </c>
      <c r="I40" s="481" t="e">
        <f t="shared" si="5"/>
        <v>#REF!</v>
      </c>
      <c r="J40" s="475" t="e">
        <f t="shared" si="6"/>
        <v>#REF!</v>
      </c>
      <c r="K40" s="475" t="e">
        <f t="shared" si="7"/>
        <v>#REF!</v>
      </c>
      <c r="L40" s="475" t="e">
        <f t="shared" si="8"/>
        <v>#REF!</v>
      </c>
      <c r="M40" s="475" t="e">
        <f t="shared" si="9"/>
        <v>#REF!</v>
      </c>
      <c r="N40" s="475">
        <v>273</v>
      </c>
    </row>
    <row r="41" spans="1:14" s="474" customFormat="1" ht="15" customHeight="1" x14ac:dyDescent="0.2">
      <c r="A41" s="474">
        <v>28</v>
      </c>
      <c r="B41" s="478" t="e">
        <f>'Tabelle 2.3'!#REF!</f>
        <v>#REF!</v>
      </c>
      <c r="C41" s="479" t="e">
        <f>'Tabelle 3.3'!#REF!</f>
        <v>#REF!</v>
      </c>
      <c r="D41" s="480" t="e">
        <f t="shared" si="3"/>
        <v>#REF!</v>
      </c>
      <c r="E41" s="480" t="e">
        <f t="shared" si="3"/>
        <v>#REF!</v>
      </c>
      <c r="F41" s="475" t="str">
        <f t="shared" si="4"/>
        <v/>
      </c>
      <c r="G41" s="475" t="str">
        <f t="shared" si="4"/>
        <v/>
      </c>
      <c r="H41" s="481" t="e">
        <f t="shared" si="5"/>
        <v>#REF!</v>
      </c>
      <c r="I41" s="481" t="e">
        <f t="shared" si="5"/>
        <v>#REF!</v>
      </c>
      <c r="J41" s="475" t="e">
        <f t="shared" si="6"/>
        <v>#REF!</v>
      </c>
      <c r="K41" s="475" t="e">
        <f t="shared" si="7"/>
        <v>#REF!</v>
      </c>
      <c r="L41" s="475" t="e">
        <f t="shared" si="8"/>
        <v>#REF!</v>
      </c>
      <c r="M41" s="475" t="e">
        <f t="shared" si="9"/>
        <v>#REF!</v>
      </c>
      <c r="N41" s="475">
        <v>284</v>
      </c>
    </row>
    <row r="42" spans="1:14" s="474" customFormat="1" ht="15" customHeight="1" x14ac:dyDescent="0.2">
      <c r="A42" s="474">
        <v>29</v>
      </c>
      <c r="B42" s="478" t="e">
        <f>'Tabelle 2.3'!#REF!</f>
        <v>#REF!</v>
      </c>
      <c r="C42" s="479" t="e">
        <f>'Tabelle 3.3'!#REF!</f>
        <v>#REF!</v>
      </c>
      <c r="D42" s="480" t="e">
        <f t="shared" si="3"/>
        <v>#REF!</v>
      </c>
      <c r="E42" s="480" t="e">
        <f t="shared" si="3"/>
        <v>#REF!</v>
      </c>
      <c r="F42" s="475" t="str">
        <f t="shared" si="4"/>
        <v/>
      </c>
      <c r="G42" s="475" t="str">
        <f t="shared" si="4"/>
        <v/>
      </c>
      <c r="H42" s="481" t="e">
        <f t="shared" si="5"/>
        <v>#REF!</v>
      </c>
      <c r="I42" s="481" t="e">
        <f t="shared" si="5"/>
        <v>#REF!</v>
      </c>
      <c r="J42" s="475" t="e">
        <f t="shared" si="6"/>
        <v>#REF!</v>
      </c>
      <c r="K42" s="475" t="e">
        <f t="shared" si="7"/>
        <v>#REF!</v>
      </c>
      <c r="L42" s="475" t="e">
        <f t="shared" si="8"/>
        <v>#REF!</v>
      </c>
      <c r="M42" s="475" t="e">
        <f t="shared" si="9"/>
        <v>#REF!</v>
      </c>
      <c r="N42" s="475">
        <v>294</v>
      </c>
    </row>
    <row r="43" spans="1:14" s="474" customFormat="1" ht="15" customHeight="1" x14ac:dyDescent="0.2">
      <c r="A43" s="474">
        <v>30</v>
      </c>
      <c r="B43" s="478" t="e">
        <f>'Tabelle 2.3'!#REF!</f>
        <v>#REF!</v>
      </c>
      <c r="C43" s="479" t="e">
        <f>'Tabelle 3.3'!#REF!</f>
        <v>#REF!</v>
      </c>
      <c r="D43" s="480" t="e">
        <f t="shared" si="3"/>
        <v>#REF!</v>
      </c>
      <c r="E43" s="480" t="e">
        <f t="shared" si="3"/>
        <v>#REF!</v>
      </c>
      <c r="F43" s="475" t="str">
        <f t="shared" si="4"/>
        <v/>
      </c>
      <c r="G43" s="475" t="str">
        <f t="shared" si="4"/>
        <v/>
      </c>
      <c r="H43" s="481" t="e">
        <f t="shared" si="5"/>
        <v>#REF!</v>
      </c>
      <c r="I43" s="481" t="e">
        <f t="shared" si="5"/>
        <v>#REF!</v>
      </c>
      <c r="J43" s="475" t="e">
        <f t="shared" si="6"/>
        <v>#REF!</v>
      </c>
      <c r="K43" s="475" t="e">
        <f t="shared" si="7"/>
        <v>#REF!</v>
      </c>
      <c r="L43" s="475" t="e">
        <f t="shared" si="8"/>
        <v>#REF!</v>
      </c>
      <c r="M43" s="475" t="e">
        <f t="shared" si="9"/>
        <v>#REF!</v>
      </c>
      <c r="N43" s="475">
        <v>304</v>
      </c>
    </row>
    <row r="44" spans="1:14" s="474" customFormat="1" ht="15" customHeight="1" x14ac:dyDescent="0.2">
      <c r="A44" s="474">
        <v>31</v>
      </c>
      <c r="B44" s="478" t="e">
        <f>'Tabelle 2.3'!#REF!</f>
        <v>#REF!</v>
      </c>
      <c r="C44" s="479" t="e">
        <f>'Tabelle 3.3'!#REF!</f>
        <v>#REF!</v>
      </c>
      <c r="D44" s="480" t="e">
        <f t="shared" si="3"/>
        <v>#REF!</v>
      </c>
      <c r="E44" s="480" t="e">
        <f t="shared" si="3"/>
        <v>#REF!</v>
      </c>
      <c r="F44" s="475" t="str">
        <f t="shared" si="4"/>
        <v/>
      </c>
      <c r="G44" s="475" t="str">
        <f t="shared" si="4"/>
        <v/>
      </c>
      <c r="H44" s="481" t="e">
        <f t="shared" si="5"/>
        <v>#REF!</v>
      </c>
      <c r="I44" s="481" t="e">
        <f t="shared" si="5"/>
        <v>#REF!</v>
      </c>
      <c r="J44" s="475" t="e">
        <f t="shared" si="6"/>
        <v>#REF!</v>
      </c>
      <c r="K44" s="475" t="e">
        <f t="shared" si="7"/>
        <v>#REF!</v>
      </c>
      <c r="L44" s="475" t="e">
        <f t="shared" si="8"/>
        <v>#REF!</v>
      </c>
      <c r="M44" s="475" t="e">
        <f t="shared" si="9"/>
        <v>#REF!</v>
      </c>
      <c r="N44" s="475">
        <v>315</v>
      </c>
    </row>
    <row r="45" spans="1:14" s="474" customFormat="1" ht="15" customHeight="1" x14ac:dyDescent="0.2">
      <c r="A45" s="474">
        <v>32</v>
      </c>
      <c r="B45" s="478">
        <f>'Tabelle 2.3'!J36</f>
        <v>1.8887202024237582</v>
      </c>
      <c r="C45" s="479">
        <f>'Tabelle 3.3'!J36</f>
        <v>-2.0304021467946267</v>
      </c>
      <c r="D45" s="480">
        <f t="shared" si="3"/>
        <v>1.8887202024237582</v>
      </c>
      <c r="E45" s="480">
        <f t="shared" si="3"/>
        <v>-2.0304021467946267</v>
      </c>
      <c r="F45" s="475" t="str">
        <f t="shared" si="4"/>
        <v/>
      </c>
      <c r="G45" s="475" t="str">
        <f t="shared" si="4"/>
        <v/>
      </c>
      <c r="H45" s="481" t="str">
        <f t="shared" si="5"/>
        <v/>
      </c>
      <c r="I45" s="481" t="str">
        <f t="shared" si="5"/>
        <v/>
      </c>
      <c r="J45" s="475" t="e">
        <f t="shared" si="6"/>
        <v>#N/A</v>
      </c>
      <c r="K45" s="475" t="e">
        <f t="shared" si="7"/>
        <v>#N/A</v>
      </c>
      <c r="L45" s="475" t="e">
        <f t="shared" si="8"/>
        <v>#N/A</v>
      </c>
      <c r="M45" s="475" t="e">
        <f t="shared" si="9"/>
        <v>#N/A</v>
      </c>
      <c r="N45" s="475">
        <v>325</v>
      </c>
    </row>
    <row r="46" spans="1:14" s="474" customFormat="1" ht="15" customHeight="1" x14ac:dyDescent="0.2">
      <c r="E46" s="475"/>
      <c r="F46" s="475"/>
      <c r="G46" s="475"/>
      <c r="H46" s="475"/>
      <c r="I46" s="475"/>
      <c r="J46" s="475"/>
      <c r="K46" s="475"/>
      <c r="L46" s="475"/>
      <c r="M46" s="475"/>
      <c r="N46" s="475"/>
    </row>
    <row r="47" spans="1:14" s="474" customFormat="1" ht="15" customHeight="1" x14ac:dyDescent="0.2">
      <c r="D47" s="482"/>
      <c r="E47" s="475"/>
      <c r="F47" s="475"/>
      <c r="G47" s="475"/>
      <c r="H47" s="475"/>
      <c r="I47" s="475"/>
      <c r="J47" s="475"/>
      <c r="K47" s="475"/>
      <c r="L47" s="475"/>
      <c r="M47" s="475"/>
      <c r="N47" s="475"/>
    </row>
    <row r="48" spans="1:14" s="474" customFormat="1" ht="15" customHeight="1" x14ac:dyDescent="0.2">
      <c r="A48" s="476" t="s">
        <v>454</v>
      </c>
      <c r="E48" s="475"/>
      <c r="F48" s="475"/>
      <c r="G48" s="475"/>
      <c r="H48" s="475"/>
      <c r="I48" s="475"/>
      <c r="J48" s="475"/>
      <c r="K48" s="475"/>
      <c r="L48" s="475"/>
      <c r="M48" s="475"/>
      <c r="N48" s="475"/>
    </row>
    <row r="49" spans="1:14" ht="15" customHeight="1" x14ac:dyDescent="0.2">
      <c r="A49" s="678" t="s">
        <v>455</v>
      </c>
      <c r="B49" s="679" t="s">
        <v>102</v>
      </c>
      <c r="C49" s="679"/>
      <c r="D49" s="679"/>
      <c r="E49" s="680" t="s">
        <v>456</v>
      </c>
      <c r="F49" s="680"/>
      <c r="G49" s="680"/>
      <c r="H49" s="681" t="s">
        <v>457</v>
      </c>
      <c r="I49" s="682" t="s">
        <v>458</v>
      </c>
      <c r="J49" s="682"/>
      <c r="K49" s="682"/>
      <c r="L49" s="483" t="s">
        <v>459</v>
      </c>
      <c r="M49" s="460"/>
      <c r="N49" s="452"/>
    </row>
    <row r="50" spans="1:14" ht="39.950000000000003" customHeight="1" x14ac:dyDescent="0.2">
      <c r="A50" s="678"/>
      <c r="B50" s="484" t="s">
        <v>442</v>
      </c>
      <c r="C50" s="484" t="s">
        <v>120</v>
      </c>
      <c r="D50" s="484" t="s">
        <v>121</v>
      </c>
      <c r="E50" s="484" t="s">
        <v>442</v>
      </c>
      <c r="F50" s="484" t="s">
        <v>120</v>
      </c>
      <c r="G50" s="484" t="s">
        <v>121</v>
      </c>
      <c r="H50" s="681"/>
      <c r="I50" s="484" t="s">
        <v>442</v>
      </c>
      <c r="J50" s="484" t="s">
        <v>120</v>
      </c>
      <c r="K50" s="484" t="s">
        <v>121</v>
      </c>
      <c r="L50" s="484" t="s">
        <v>460</v>
      </c>
      <c r="M50" s="484"/>
      <c r="N50" s="484"/>
    </row>
    <row r="51" spans="1:14" ht="15" customHeight="1" x14ac:dyDescent="0.2">
      <c r="A51" s="485" t="s">
        <v>461</v>
      </c>
      <c r="B51" s="486">
        <v>970591</v>
      </c>
      <c r="C51" s="486">
        <v>103710</v>
      </c>
      <c r="D51" s="486">
        <v>79164</v>
      </c>
      <c r="E51" s="487">
        <f>IF($A$51=37802,IF(COUNTBLANK(B$51:B$70)&gt;0,#N/A,B51/B$51*100),IF(COUNTBLANK(B$51:B$75)&gt;0,#N/A,B51/B$51*100))</f>
        <v>100</v>
      </c>
      <c r="F51" s="487">
        <f>IF($A$51=37802,IF(COUNTBLANK(C$51:C$70)&gt;0,#N/A,C51/C$51*100),IF(COUNTBLANK(C$51:C$75)&gt;0,#N/A,C51/C$51*100))</f>
        <v>100</v>
      </c>
      <c r="G51" s="487">
        <f>IF($A$51=37802,IF(COUNTBLANK(D$51:D$70)&gt;0,#N/A,D51/D$51*100),IF(COUNTBLANK(D$51:D$75)&gt;0,#N/A,D51/D$51*100))</f>
        <v>100</v>
      </c>
      <c r="H51" s="488" t="str">
        <f>IF(ISERROR(L51)=TRUE,IF(MONTH(A51)=MONTH(MAX(A$51:A$75)),A51,""),"")</f>
        <v/>
      </c>
      <c r="I51" s="487" t="str">
        <f>IF($H51&lt;&gt;"",E51,"")</f>
        <v/>
      </c>
      <c r="J51" s="487" t="str">
        <f>IF($H51&lt;&gt;"",F51,"")</f>
        <v/>
      </c>
      <c r="K51" s="487" t="str">
        <f t="shared" ref="J51:K66" si="10">IF($H51&lt;&gt;"",G51,"")</f>
        <v/>
      </c>
      <c r="L51" s="487" t="e">
        <f>IF(A$51=37802,IF(AND(COUNTBLANK(B$51:B$70)&lt;&gt;0,COUNTBLANK(C$51:C$70)&lt;&gt;0,COUNTBLANK(D$51:D$70)&lt;&gt;0),135,#N/A),IF(AND(COUNTBLANK(B$51:B$75)&lt;&gt;0,COUNTBLANK(C$51:C$75)&lt;&gt;0,COUNTBLANK(D$51:D$75)&lt;&gt;0),135,#N/A))</f>
        <v>#N/A</v>
      </c>
    </row>
    <row r="52" spans="1:14" ht="15" customHeight="1" x14ac:dyDescent="0.2">
      <c r="A52" s="485" t="s">
        <v>462</v>
      </c>
      <c r="B52" s="486">
        <v>979141</v>
      </c>
      <c r="C52" s="486">
        <v>106300</v>
      </c>
      <c r="D52" s="486">
        <v>80573</v>
      </c>
      <c r="E52" s="487">
        <f t="shared" ref="E52:G70" si="11">IF($A$51=37802,IF(COUNTBLANK(B$51:B$70)&gt;0,#N/A,B52/B$51*100),IF(COUNTBLANK(B$51:B$75)&gt;0,#N/A,B52/B$51*100))</f>
        <v>100.88090658166004</v>
      </c>
      <c r="F52" s="487">
        <f t="shared" si="11"/>
        <v>102.49734837527723</v>
      </c>
      <c r="G52" s="487">
        <f t="shared" si="11"/>
        <v>101.779849426507</v>
      </c>
      <c r="H52" s="488" t="str">
        <f>IF(ISERROR(L52)=TRUE,IF(MONTH(A52)=MONTH(MAX(A$51:A$75)),A52,""),"")</f>
        <v/>
      </c>
      <c r="I52" s="487" t="str">
        <f t="shared" ref="I52:K75" si="12">IF($H52&lt;&gt;"",E52,"")</f>
        <v/>
      </c>
      <c r="J52" s="487" t="str">
        <f t="shared" si="10"/>
        <v/>
      </c>
      <c r="K52" s="487" t="str">
        <f t="shared" si="10"/>
        <v/>
      </c>
      <c r="L52" s="487" t="e">
        <f t="shared" ref="L52:L75" si="13">IF(A$51=37802,IF(AND(COUNTBLANK(B$51:B$70)&lt;&gt;0,COUNTBLANK(C$51:C$70)&lt;&gt;0,COUNTBLANK(D$51:D$70)&lt;&gt;0),135,#N/A),IF(AND(COUNTBLANK(B$51:B$75)&lt;&gt;0,COUNTBLANK(C$51:C$75)&lt;&gt;0,COUNTBLANK(D$51:D$75)&lt;&gt;0),135,#N/A))</f>
        <v>#N/A</v>
      </c>
    </row>
    <row r="53" spans="1:14" ht="15" customHeight="1" x14ac:dyDescent="0.2">
      <c r="A53" s="489">
        <v>41883</v>
      </c>
      <c r="B53" s="486">
        <v>994037</v>
      </c>
      <c r="C53" s="486">
        <v>104055</v>
      </c>
      <c r="D53" s="486">
        <v>82375</v>
      </c>
      <c r="E53" s="487">
        <f t="shared" si="11"/>
        <v>102.41564160392997</v>
      </c>
      <c r="F53" s="487">
        <f t="shared" si="11"/>
        <v>100.33265837431298</v>
      </c>
      <c r="G53" s="487">
        <f t="shared" si="11"/>
        <v>104.0561366277601</v>
      </c>
      <c r="H53" s="488">
        <f>IF(ISERROR(L53)=TRUE,IF(MONTH(A53)=MONTH(MAX(A$51:A$75)),A53,""),"")</f>
        <v>41883</v>
      </c>
      <c r="I53" s="487">
        <f t="shared" si="12"/>
        <v>102.41564160392997</v>
      </c>
      <c r="J53" s="487">
        <f t="shared" si="10"/>
        <v>100.33265837431298</v>
      </c>
      <c r="K53" s="487">
        <f t="shared" si="10"/>
        <v>104.0561366277601</v>
      </c>
      <c r="L53" s="487" t="e">
        <f t="shared" si="13"/>
        <v>#N/A</v>
      </c>
    </row>
    <row r="54" spans="1:14" ht="15" customHeight="1" x14ac:dyDescent="0.2">
      <c r="A54" s="489" t="s">
        <v>463</v>
      </c>
      <c r="B54" s="486">
        <v>990982</v>
      </c>
      <c r="C54" s="486">
        <v>106168</v>
      </c>
      <c r="D54" s="486">
        <v>82886</v>
      </c>
      <c r="E54" s="487">
        <f t="shared" si="11"/>
        <v>102.10088492475202</v>
      </c>
      <c r="F54" s="487">
        <f t="shared" si="11"/>
        <v>102.37007038858354</v>
      </c>
      <c r="G54" s="487">
        <f t="shared" si="11"/>
        <v>104.7016320549745</v>
      </c>
      <c r="H54" s="488" t="str">
        <f>IF(ISERROR(L54)=TRUE,IF(MONTH(A54)=MONTH(MAX(A$51:A$75)),A54,""),"")</f>
        <v/>
      </c>
      <c r="I54" s="487" t="str">
        <f t="shared" si="12"/>
        <v/>
      </c>
      <c r="J54" s="487" t="str">
        <f t="shared" si="10"/>
        <v/>
      </c>
      <c r="K54" s="487" t="str">
        <f t="shared" si="10"/>
        <v/>
      </c>
      <c r="L54" s="487" t="e">
        <f t="shared" si="13"/>
        <v>#N/A</v>
      </c>
    </row>
    <row r="55" spans="1:14" ht="15" customHeight="1" x14ac:dyDescent="0.2">
      <c r="A55" s="489" t="s">
        <v>464</v>
      </c>
      <c r="B55" s="486">
        <v>998785</v>
      </c>
      <c r="C55" s="486">
        <v>101678</v>
      </c>
      <c r="D55" s="486">
        <v>82525</v>
      </c>
      <c r="E55" s="487">
        <f t="shared" si="11"/>
        <v>102.90482808927757</v>
      </c>
      <c r="F55" s="487">
        <f t="shared" si="11"/>
        <v>98.0406903866551</v>
      </c>
      <c r="G55" s="487">
        <f t="shared" si="11"/>
        <v>104.24561669445707</v>
      </c>
      <c r="H55" s="488" t="str">
        <f t="shared" ref="H55:H70" si="14">IF(ISERROR(L55)=TRUE,IF(MONTH(A55)=MONTH(MAX(A$51:A$75)),A55,""),"")</f>
        <v/>
      </c>
      <c r="I55" s="487" t="str">
        <f t="shared" si="12"/>
        <v/>
      </c>
      <c r="J55" s="487" t="str">
        <f t="shared" si="10"/>
        <v/>
      </c>
      <c r="K55" s="487" t="str">
        <f t="shared" si="10"/>
        <v/>
      </c>
      <c r="L55" s="487" t="e">
        <f t="shared" si="13"/>
        <v>#N/A</v>
      </c>
    </row>
    <row r="56" spans="1:14" ht="15" customHeight="1" x14ac:dyDescent="0.2">
      <c r="A56" s="489" t="s">
        <v>465</v>
      </c>
      <c r="B56" s="486">
        <v>1007958</v>
      </c>
      <c r="C56" s="486">
        <v>103539</v>
      </c>
      <c r="D56" s="486">
        <v>84093</v>
      </c>
      <c r="E56" s="487">
        <f t="shared" si="11"/>
        <v>103.8499223668878</v>
      </c>
      <c r="F56" s="487">
        <f t="shared" si="11"/>
        <v>99.835117153601388</v>
      </c>
      <c r="G56" s="487">
        <f t="shared" si="11"/>
        <v>106.22631499166289</v>
      </c>
      <c r="H56" s="488" t="str">
        <f t="shared" si="14"/>
        <v/>
      </c>
      <c r="I56" s="487" t="str">
        <f t="shared" si="12"/>
        <v/>
      </c>
      <c r="J56" s="487" t="str">
        <f t="shared" si="10"/>
        <v/>
      </c>
      <c r="K56" s="487" t="str">
        <f t="shared" si="10"/>
        <v/>
      </c>
      <c r="L56" s="487" t="e">
        <f t="shared" si="13"/>
        <v>#N/A</v>
      </c>
    </row>
    <row r="57" spans="1:14" ht="15" customHeight="1" x14ac:dyDescent="0.2">
      <c r="A57" s="489">
        <v>42248</v>
      </c>
      <c r="B57" s="486">
        <v>1024594</v>
      </c>
      <c r="C57" s="486">
        <v>100854</v>
      </c>
      <c r="D57" s="486">
        <v>85936</v>
      </c>
      <c r="E57" s="487">
        <f t="shared" si="11"/>
        <v>105.56392960577628</v>
      </c>
      <c r="F57" s="487">
        <f t="shared" si="11"/>
        <v>97.246167196991607</v>
      </c>
      <c r="G57" s="487">
        <f t="shared" si="11"/>
        <v>108.55439341114648</v>
      </c>
      <c r="H57" s="488">
        <f t="shared" si="14"/>
        <v>42248</v>
      </c>
      <c r="I57" s="487">
        <f t="shared" si="12"/>
        <v>105.56392960577628</v>
      </c>
      <c r="J57" s="487">
        <f t="shared" si="10"/>
        <v>97.246167196991607</v>
      </c>
      <c r="K57" s="487">
        <f t="shared" si="10"/>
        <v>108.55439341114648</v>
      </c>
      <c r="L57" s="487" t="e">
        <f t="shared" si="13"/>
        <v>#N/A</v>
      </c>
    </row>
    <row r="58" spans="1:14" ht="15" customHeight="1" x14ac:dyDescent="0.2">
      <c r="A58" s="489" t="s">
        <v>466</v>
      </c>
      <c r="B58" s="486">
        <v>1022756</v>
      </c>
      <c r="C58" s="486">
        <v>102076</v>
      </c>
      <c r="D58" s="486">
        <v>86170</v>
      </c>
      <c r="E58" s="487">
        <f t="shared" si="11"/>
        <v>105.37456044822176</v>
      </c>
      <c r="F58" s="487">
        <f t="shared" si="11"/>
        <v>98.424452801079937</v>
      </c>
      <c r="G58" s="487">
        <f t="shared" si="11"/>
        <v>108.84998231519378</v>
      </c>
      <c r="H58" s="488" t="str">
        <f t="shared" si="14"/>
        <v/>
      </c>
      <c r="I58" s="487" t="str">
        <f t="shared" si="12"/>
        <v/>
      </c>
      <c r="J58" s="487" t="str">
        <f t="shared" si="10"/>
        <v/>
      </c>
      <c r="K58" s="487" t="str">
        <f t="shared" si="10"/>
        <v/>
      </c>
      <c r="L58" s="487" t="e">
        <f t="shared" si="13"/>
        <v>#N/A</v>
      </c>
    </row>
    <row r="59" spans="1:14" ht="15" customHeight="1" x14ac:dyDescent="0.2">
      <c r="A59" s="489" t="s">
        <v>467</v>
      </c>
      <c r="B59" s="486">
        <v>1029282</v>
      </c>
      <c r="C59" s="486">
        <v>100323</v>
      </c>
      <c r="D59" s="486">
        <v>85895</v>
      </c>
      <c r="E59" s="487">
        <f t="shared" si="11"/>
        <v>106.04693429055081</v>
      </c>
      <c r="F59" s="487">
        <f t="shared" si="11"/>
        <v>96.734162568701194</v>
      </c>
      <c r="G59" s="487">
        <f t="shared" si="11"/>
        <v>108.50260219291596</v>
      </c>
      <c r="H59" s="488" t="str">
        <f t="shared" si="14"/>
        <v/>
      </c>
      <c r="I59" s="487" t="str">
        <f t="shared" si="12"/>
        <v/>
      </c>
      <c r="J59" s="487" t="str">
        <f t="shared" si="10"/>
        <v/>
      </c>
      <c r="K59" s="487" t="str">
        <f t="shared" si="10"/>
        <v/>
      </c>
      <c r="L59" s="487" t="e">
        <f t="shared" si="13"/>
        <v>#N/A</v>
      </c>
    </row>
    <row r="60" spans="1:14" ht="15" customHeight="1" x14ac:dyDescent="0.2">
      <c r="A60" s="489" t="s">
        <v>468</v>
      </c>
      <c r="B60" s="486">
        <v>1041270</v>
      </c>
      <c r="C60" s="486">
        <v>101975</v>
      </c>
      <c r="D60" s="486">
        <v>87867</v>
      </c>
      <c r="E60" s="487">
        <f t="shared" si="11"/>
        <v>107.28205804504678</v>
      </c>
      <c r="F60" s="487">
        <f t="shared" si="11"/>
        <v>98.327065856715848</v>
      </c>
      <c r="G60" s="487">
        <f t="shared" si="11"/>
        <v>110.99363346975899</v>
      </c>
      <c r="H60" s="488" t="str">
        <f t="shared" si="14"/>
        <v/>
      </c>
      <c r="I60" s="487" t="str">
        <f t="shared" si="12"/>
        <v/>
      </c>
      <c r="J60" s="487" t="str">
        <f t="shared" si="10"/>
        <v/>
      </c>
      <c r="K60" s="487" t="str">
        <f t="shared" si="10"/>
        <v/>
      </c>
      <c r="L60" s="487" t="e">
        <f t="shared" si="13"/>
        <v>#N/A</v>
      </c>
    </row>
    <row r="61" spans="1:14" ht="15" customHeight="1" x14ac:dyDescent="0.2">
      <c r="A61" s="489">
        <v>42614</v>
      </c>
      <c r="B61" s="486">
        <v>1059356</v>
      </c>
      <c r="C61" s="486">
        <v>99227</v>
      </c>
      <c r="D61" s="486">
        <v>89318</v>
      </c>
      <c r="E61" s="487">
        <f t="shared" si="11"/>
        <v>109.14545879778403</v>
      </c>
      <c r="F61" s="487">
        <f t="shared" si="11"/>
        <v>95.677369588274999</v>
      </c>
      <c r="G61" s="487">
        <f t="shared" si="11"/>
        <v>112.82653731494115</v>
      </c>
      <c r="H61" s="488">
        <f t="shared" si="14"/>
        <v>42614</v>
      </c>
      <c r="I61" s="487">
        <f t="shared" si="12"/>
        <v>109.14545879778403</v>
      </c>
      <c r="J61" s="487">
        <f t="shared" si="10"/>
        <v>95.677369588274999</v>
      </c>
      <c r="K61" s="487">
        <f t="shared" si="10"/>
        <v>112.82653731494115</v>
      </c>
      <c r="L61" s="487" t="e">
        <f t="shared" si="13"/>
        <v>#N/A</v>
      </c>
    </row>
    <row r="62" spans="1:14" ht="15" customHeight="1" x14ac:dyDescent="0.2">
      <c r="A62" s="489" t="s">
        <v>469</v>
      </c>
      <c r="B62" s="486">
        <v>1060404</v>
      </c>
      <c r="C62" s="486">
        <v>101692</v>
      </c>
      <c r="D62" s="486">
        <v>90385</v>
      </c>
      <c r="E62" s="487">
        <f t="shared" si="11"/>
        <v>109.25343424779335</v>
      </c>
      <c r="F62" s="487">
        <f t="shared" si="11"/>
        <v>98.054189567061997</v>
      </c>
      <c r="G62" s="487">
        <f t="shared" si="11"/>
        <v>114.174372189379</v>
      </c>
      <c r="H62" s="488" t="str">
        <f t="shared" si="14"/>
        <v/>
      </c>
      <c r="I62" s="487" t="str">
        <f t="shared" si="12"/>
        <v/>
      </c>
      <c r="J62" s="487" t="str">
        <f t="shared" si="10"/>
        <v/>
      </c>
      <c r="K62" s="487" t="str">
        <f t="shared" si="10"/>
        <v/>
      </c>
      <c r="L62" s="487" t="e">
        <f t="shared" si="13"/>
        <v>#N/A</v>
      </c>
    </row>
    <row r="63" spans="1:14" ht="15" customHeight="1" x14ac:dyDescent="0.2">
      <c r="A63" s="489" t="s">
        <v>470</v>
      </c>
      <c r="B63" s="486">
        <v>1065069</v>
      </c>
      <c r="C63" s="486">
        <v>99883</v>
      </c>
      <c r="D63" s="486">
        <v>90559</v>
      </c>
      <c r="E63" s="487">
        <f t="shared" si="11"/>
        <v>109.73406924234821</v>
      </c>
      <c r="F63" s="487">
        <f t="shared" si="11"/>
        <v>96.309902613055627</v>
      </c>
      <c r="G63" s="487">
        <f t="shared" si="11"/>
        <v>114.39416906674751</v>
      </c>
      <c r="H63" s="488" t="str">
        <f t="shared" si="14"/>
        <v/>
      </c>
      <c r="I63" s="487" t="str">
        <f t="shared" si="12"/>
        <v/>
      </c>
      <c r="J63" s="487" t="str">
        <f t="shared" si="10"/>
        <v/>
      </c>
      <c r="K63" s="487" t="str">
        <f t="shared" si="10"/>
        <v/>
      </c>
      <c r="L63" s="487" t="e">
        <f t="shared" si="13"/>
        <v>#N/A</v>
      </c>
    </row>
    <row r="64" spans="1:14" ht="15" customHeight="1" x14ac:dyDescent="0.2">
      <c r="A64" s="489" t="s">
        <v>471</v>
      </c>
      <c r="B64" s="486">
        <v>1074882</v>
      </c>
      <c r="C64" s="486">
        <v>101137</v>
      </c>
      <c r="D64" s="486">
        <v>92462</v>
      </c>
      <c r="E64" s="487">
        <f t="shared" si="11"/>
        <v>110.74510272607102</v>
      </c>
      <c r="F64" s="487">
        <f t="shared" si="11"/>
        <v>97.519043486645458</v>
      </c>
      <c r="G64" s="487">
        <f t="shared" si="11"/>
        <v>116.7980395129099</v>
      </c>
      <c r="H64" s="488" t="str">
        <f t="shared" si="14"/>
        <v/>
      </c>
      <c r="I64" s="487" t="str">
        <f t="shared" si="12"/>
        <v/>
      </c>
      <c r="J64" s="487" t="str">
        <f t="shared" si="10"/>
        <v/>
      </c>
      <c r="K64" s="487" t="str">
        <f t="shared" si="10"/>
        <v/>
      </c>
      <c r="L64" s="487" t="e">
        <f t="shared" si="13"/>
        <v>#N/A</v>
      </c>
    </row>
    <row r="65" spans="1:12" ht="15" customHeight="1" x14ac:dyDescent="0.2">
      <c r="A65" s="489">
        <v>42979</v>
      </c>
      <c r="B65" s="486">
        <v>1089427</v>
      </c>
      <c r="C65" s="486">
        <v>98734</v>
      </c>
      <c r="D65" s="486">
        <v>94140</v>
      </c>
      <c r="E65" s="487">
        <f t="shared" si="11"/>
        <v>112.2436742149886</v>
      </c>
      <c r="F65" s="487">
        <f t="shared" si="11"/>
        <v>95.202005592517608</v>
      </c>
      <c r="G65" s="487">
        <f t="shared" si="11"/>
        <v>118.91768985902682</v>
      </c>
      <c r="H65" s="488">
        <f t="shared" si="14"/>
        <v>42979</v>
      </c>
      <c r="I65" s="487">
        <f t="shared" si="12"/>
        <v>112.2436742149886</v>
      </c>
      <c r="J65" s="487">
        <f t="shared" si="10"/>
        <v>95.202005592517608</v>
      </c>
      <c r="K65" s="487">
        <f t="shared" si="10"/>
        <v>118.91768985902682</v>
      </c>
      <c r="L65" s="487" t="e">
        <f t="shared" si="13"/>
        <v>#N/A</v>
      </c>
    </row>
    <row r="66" spans="1:12" ht="15" customHeight="1" x14ac:dyDescent="0.2">
      <c r="A66" s="489" t="s">
        <v>472</v>
      </c>
      <c r="B66" s="486">
        <v>1091399</v>
      </c>
      <c r="C66" s="486">
        <v>99729</v>
      </c>
      <c r="D66" s="486">
        <v>94515</v>
      </c>
      <c r="E66" s="487">
        <f t="shared" si="11"/>
        <v>112.44684939382294</v>
      </c>
      <c r="F66" s="487">
        <f t="shared" si="11"/>
        <v>96.1614116285797</v>
      </c>
      <c r="G66" s="487">
        <f t="shared" si="11"/>
        <v>119.39139002576928</v>
      </c>
      <c r="H66" s="488" t="str">
        <f t="shared" si="14"/>
        <v/>
      </c>
      <c r="I66" s="487" t="str">
        <f t="shared" si="12"/>
        <v/>
      </c>
      <c r="J66" s="487" t="str">
        <f t="shared" si="10"/>
        <v/>
      </c>
      <c r="K66" s="487" t="str">
        <f t="shared" si="10"/>
        <v/>
      </c>
      <c r="L66" s="487" t="e">
        <f t="shared" si="13"/>
        <v>#N/A</v>
      </c>
    </row>
    <row r="67" spans="1:12" ht="15" customHeight="1" x14ac:dyDescent="0.2">
      <c r="A67" s="489" t="s">
        <v>473</v>
      </c>
      <c r="B67" s="486">
        <v>1096385</v>
      </c>
      <c r="C67" s="486">
        <v>97991</v>
      </c>
      <c r="D67" s="486">
        <v>95200</v>
      </c>
      <c r="E67" s="487">
        <f t="shared" si="11"/>
        <v>112.96055702144363</v>
      </c>
      <c r="F67" s="487">
        <f t="shared" si="11"/>
        <v>94.485584803779759</v>
      </c>
      <c r="G67" s="487">
        <f t="shared" si="11"/>
        <v>120.25668233035218</v>
      </c>
      <c r="H67" s="488" t="str">
        <f t="shared" si="14"/>
        <v/>
      </c>
      <c r="I67" s="487" t="str">
        <f t="shared" si="12"/>
        <v/>
      </c>
      <c r="J67" s="487" t="str">
        <f t="shared" si="12"/>
        <v/>
      </c>
      <c r="K67" s="487" t="str">
        <f t="shared" si="12"/>
        <v/>
      </c>
      <c r="L67" s="487" t="e">
        <f t="shared" si="13"/>
        <v>#N/A</v>
      </c>
    </row>
    <row r="68" spans="1:12" ht="15" customHeight="1" x14ac:dyDescent="0.2">
      <c r="A68" s="489" t="s">
        <v>474</v>
      </c>
      <c r="B68" s="486">
        <v>1107587</v>
      </c>
      <c r="C68" s="486">
        <v>99720</v>
      </c>
      <c r="D68" s="486">
        <v>97703</v>
      </c>
      <c r="E68" s="487">
        <f t="shared" si="11"/>
        <v>114.11469918843262</v>
      </c>
      <c r="F68" s="487">
        <f t="shared" si="11"/>
        <v>96.152733584032404</v>
      </c>
      <c r="G68" s="487">
        <f t="shared" si="11"/>
        <v>123.41847304330251</v>
      </c>
      <c r="H68" s="488" t="str">
        <f t="shared" si="14"/>
        <v/>
      </c>
      <c r="I68" s="487" t="str">
        <f t="shared" si="12"/>
        <v/>
      </c>
      <c r="J68" s="487" t="str">
        <f t="shared" si="12"/>
        <v/>
      </c>
      <c r="K68" s="487" t="str">
        <f t="shared" si="12"/>
        <v/>
      </c>
      <c r="L68" s="487" t="e">
        <f t="shared" si="13"/>
        <v>#N/A</v>
      </c>
    </row>
    <row r="69" spans="1:12" ht="15" customHeight="1" x14ac:dyDescent="0.2">
      <c r="A69" s="489">
        <v>43344</v>
      </c>
      <c r="B69" s="486">
        <v>1123552</v>
      </c>
      <c r="C69" s="486">
        <v>96588</v>
      </c>
      <c r="D69" s="486">
        <v>99262</v>
      </c>
      <c r="E69" s="487">
        <f t="shared" si="11"/>
        <v>115.75957329091244</v>
      </c>
      <c r="F69" s="487">
        <f t="shared" si="11"/>
        <v>93.132774081573615</v>
      </c>
      <c r="G69" s="487">
        <f t="shared" si="11"/>
        <v>125.3878025365065</v>
      </c>
      <c r="H69" s="488">
        <f t="shared" si="14"/>
        <v>43344</v>
      </c>
      <c r="I69" s="487">
        <f t="shared" si="12"/>
        <v>115.75957329091244</v>
      </c>
      <c r="J69" s="487">
        <f t="shared" si="12"/>
        <v>93.132774081573615</v>
      </c>
      <c r="K69" s="487">
        <f t="shared" si="12"/>
        <v>125.3878025365065</v>
      </c>
      <c r="L69" s="487" t="e">
        <f t="shared" si="13"/>
        <v>#N/A</v>
      </c>
    </row>
    <row r="70" spans="1:12" ht="15" customHeight="1" x14ac:dyDescent="0.2">
      <c r="A70" s="489" t="s">
        <v>475</v>
      </c>
      <c r="B70" s="486">
        <v>1125468</v>
      </c>
      <c r="C70" s="486">
        <v>98437</v>
      </c>
      <c r="D70" s="486">
        <v>100427</v>
      </c>
      <c r="E70" s="487">
        <f t="shared" si="11"/>
        <v>115.95697878921195</v>
      </c>
      <c r="F70" s="487">
        <f t="shared" si="11"/>
        <v>94.915630122456847</v>
      </c>
      <c r="G70" s="487">
        <f t="shared" si="11"/>
        <v>126.85943105451973</v>
      </c>
      <c r="H70" s="488" t="str">
        <f t="shared" si="14"/>
        <v/>
      </c>
      <c r="I70" s="487" t="str">
        <f t="shared" si="12"/>
        <v/>
      </c>
      <c r="J70" s="487" t="str">
        <f t="shared" si="12"/>
        <v/>
      </c>
      <c r="K70" s="487" t="str">
        <f t="shared" si="12"/>
        <v/>
      </c>
      <c r="L70" s="487" t="e">
        <f t="shared" si="13"/>
        <v>#N/A</v>
      </c>
    </row>
    <row r="71" spans="1:12" ht="15" customHeight="1" x14ac:dyDescent="0.2">
      <c r="A71" s="489" t="s">
        <v>476</v>
      </c>
      <c r="B71" s="486">
        <v>1129675</v>
      </c>
      <c r="C71" s="486">
        <v>96559</v>
      </c>
      <c r="D71" s="486">
        <v>100495</v>
      </c>
      <c r="E71" s="490">
        <f t="shared" ref="E71:G75" si="15">IF($A$51=37802,IF(COUNTBLANK(B$51:B$70)&gt;0,#N/A,IF(ISBLANK(B71)=FALSE,B71/B$51*100,#N/A)),IF(COUNTBLANK(B$51:B$75)&gt;0,#N/A,B71/B$51*100))</f>
        <v>116.39042603939249</v>
      </c>
      <c r="F71" s="490">
        <f t="shared" si="15"/>
        <v>93.104811493587889</v>
      </c>
      <c r="G71" s="490">
        <f t="shared" si="15"/>
        <v>126.94532868475569</v>
      </c>
      <c r="H71" s="491" t="str">
        <f>IF(A$51=37802,IF(ISERROR(L71)=TRUE,IF(ISBLANK(A71)=FALSE,IF(MONTH(A71)=MONTH(MAX(A$51:A$75)),A71,""),""),""),IF(ISERROR(L71)=TRUE,IF(MONTH(A71)=MONTH(MAX(A$51:A$75)),A71,""),""))</f>
        <v/>
      </c>
      <c r="I71" s="487" t="str">
        <f t="shared" si="12"/>
        <v/>
      </c>
      <c r="J71" s="487" t="str">
        <f t="shared" si="12"/>
        <v/>
      </c>
      <c r="K71" s="487" t="str">
        <f t="shared" si="12"/>
        <v/>
      </c>
      <c r="L71" s="487" t="e">
        <f t="shared" si="13"/>
        <v>#N/A</v>
      </c>
    </row>
    <row r="72" spans="1:12" ht="15" customHeight="1" x14ac:dyDescent="0.2">
      <c r="A72" s="489" t="s">
        <v>477</v>
      </c>
      <c r="B72" s="486">
        <v>1137909</v>
      </c>
      <c r="C72" s="486">
        <v>97726</v>
      </c>
      <c r="D72" s="486">
        <v>102392</v>
      </c>
      <c r="E72" s="490">
        <f t="shared" si="15"/>
        <v>117.23877513803444</v>
      </c>
      <c r="F72" s="490">
        <f t="shared" si="15"/>
        <v>94.230064603220526</v>
      </c>
      <c r="G72" s="490">
        <f t="shared" si="15"/>
        <v>129.34161992825022</v>
      </c>
      <c r="H72" s="491" t="str">
        <f>IF(A$51=37802,IF(ISERROR(L72)=TRUE,IF(ISBLANK(A72)=FALSE,IF(MONTH(A72)=MONTH(MAX(A$51:A$75)),A72,""),""),""),IF(ISERROR(L72)=TRUE,IF(MONTH(A72)=MONTH(MAX(A$51:A$75)),A72,""),""))</f>
        <v/>
      </c>
      <c r="I72" s="487" t="str">
        <f t="shared" si="12"/>
        <v/>
      </c>
      <c r="J72" s="487" t="str">
        <f t="shared" si="12"/>
        <v/>
      </c>
      <c r="K72" s="487" t="str">
        <f t="shared" si="12"/>
        <v/>
      </c>
      <c r="L72" s="487" t="e">
        <f t="shared" si="13"/>
        <v>#N/A</v>
      </c>
    </row>
    <row r="73" spans="1:12" ht="15" customHeight="1" x14ac:dyDescent="0.2">
      <c r="A73" s="489">
        <v>43709</v>
      </c>
      <c r="B73" s="486">
        <v>1152145</v>
      </c>
      <c r="C73" s="486">
        <v>95017</v>
      </c>
      <c r="D73" s="486">
        <v>103503</v>
      </c>
      <c r="E73" s="490">
        <f t="shared" si="15"/>
        <v>118.70551035400081</v>
      </c>
      <c r="F73" s="490">
        <f t="shared" si="15"/>
        <v>91.61797319448462</v>
      </c>
      <c r="G73" s="490">
        <f t="shared" si="15"/>
        <v>130.74503562225254</v>
      </c>
      <c r="H73" s="491">
        <f>IF(A$51=37802,IF(ISERROR(L73)=TRUE,IF(ISBLANK(A73)=FALSE,IF(MONTH(A73)=MONTH(MAX(A$51:A$75)),A73,""),""),""),IF(ISERROR(L73)=TRUE,IF(MONTH(A73)=MONTH(MAX(A$51:A$75)),A73,""),""))</f>
        <v>43709</v>
      </c>
      <c r="I73" s="487">
        <f t="shared" si="12"/>
        <v>118.70551035400081</v>
      </c>
      <c r="J73" s="487">
        <f t="shared" si="12"/>
        <v>91.61797319448462</v>
      </c>
      <c r="K73" s="487">
        <f t="shared" si="12"/>
        <v>130.74503562225254</v>
      </c>
      <c r="L73" s="487" t="e">
        <f t="shared" si="13"/>
        <v>#N/A</v>
      </c>
    </row>
    <row r="74" spans="1:12" ht="15" customHeight="1" x14ac:dyDescent="0.2">
      <c r="A74" s="489" t="s">
        <v>478</v>
      </c>
      <c r="B74" s="486">
        <v>1152234</v>
      </c>
      <c r="C74" s="486">
        <v>96625</v>
      </c>
      <c r="D74" s="486">
        <v>104185</v>
      </c>
      <c r="E74" s="490">
        <f t="shared" si="15"/>
        <v>118.71468002485084</v>
      </c>
      <c r="F74" s="490">
        <f t="shared" si="15"/>
        <v>93.168450486934717</v>
      </c>
      <c r="G74" s="490">
        <f t="shared" si="15"/>
        <v>131.60653832550148</v>
      </c>
      <c r="H74" s="491" t="str">
        <f>IF(A$51=37802,IF(ISERROR(L74)=TRUE,IF(ISBLANK(A74)=FALSE,IF(MONTH(A74)=MONTH(MAX(A$51:A$75)),A74,""),""),""),IF(ISERROR(L74)=TRUE,IF(MONTH(A74)=MONTH(MAX(A$51:A$75)),A74,""),""))</f>
        <v/>
      </c>
      <c r="I74" s="487" t="str">
        <f t="shared" si="12"/>
        <v/>
      </c>
      <c r="J74" s="487" t="str">
        <f t="shared" si="12"/>
        <v/>
      </c>
      <c r="K74" s="487" t="str">
        <f t="shared" si="12"/>
        <v/>
      </c>
      <c r="L74" s="487" t="e">
        <f t="shared" si="13"/>
        <v>#N/A</v>
      </c>
    </row>
    <row r="75" spans="1:12" ht="15" customHeight="1" x14ac:dyDescent="0.2">
      <c r="A75" s="489" t="s">
        <v>479</v>
      </c>
      <c r="B75" s="486">
        <v>1149752</v>
      </c>
      <c r="C75" s="492">
        <v>92714</v>
      </c>
      <c r="D75" s="492">
        <v>100612</v>
      </c>
      <c r="E75" s="490">
        <f t="shared" si="15"/>
        <v>118.45895954114556</v>
      </c>
      <c r="F75" s="490">
        <f t="shared" si="15"/>
        <v>89.397358017548939</v>
      </c>
      <c r="G75" s="490">
        <f t="shared" si="15"/>
        <v>127.09312313677934</v>
      </c>
      <c r="H75" s="491" t="str">
        <f>IF(A$51=37802,IF(ISERROR(L75)=TRUE,IF(ISBLANK(A75)=FALSE,IF(MONTH(A75)=MONTH(MAX(A$51:A$75)),A75,""),""),""),IF(ISERROR(L75)=TRUE,IF(MONTH(A75)=MONTH(MAX(A$51:A$75)),A75,""),""))</f>
        <v/>
      </c>
      <c r="I75" s="487" t="str">
        <f t="shared" si="12"/>
        <v/>
      </c>
      <c r="J75" s="487" t="str">
        <f t="shared" si="12"/>
        <v/>
      </c>
      <c r="K75" s="487" t="str">
        <f t="shared" si="12"/>
        <v/>
      </c>
      <c r="L75" s="487" t="e">
        <f t="shared" si="13"/>
        <v>#N/A</v>
      </c>
    </row>
    <row r="77" spans="1:12" ht="15" customHeight="1" x14ac:dyDescent="0.2">
      <c r="I77" s="487">
        <f>IF(I75&lt;&gt;"",I75,IF(I74&lt;&gt;"",I74,IF(I73&lt;&gt;"",I73,IF(I72&lt;&gt;"",I72,IF(I71&lt;&gt;"",I71,IF(I70&lt;&gt;"",I70,""))))))</f>
        <v>118.70551035400081</v>
      </c>
      <c r="J77" s="487">
        <f>IF(J75&lt;&gt;"",J75,IF(J74&lt;&gt;"",J74,IF(J73&lt;&gt;"",J73,IF(J72&lt;&gt;"",J72,IF(J71&lt;&gt;"",J71,IF(J70&lt;&gt;"",J70,""))))))</f>
        <v>91.61797319448462</v>
      </c>
      <c r="K77" s="487">
        <f>IF(K75&lt;&gt;"",K75,IF(K74&lt;&gt;"",K74,IF(K73&lt;&gt;"",K73,IF(K72&lt;&gt;"",K72,IF(K71&lt;&gt;"",K71,IF(K70&lt;&gt;"",K70,""))))))</f>
        <v>130.74503562225254</v>
      </c>
    </row>
    <row r="78" spans="1:12" ht="15" customHeight="1" x14ac:dyDescent="0.2">
      <c r="I78" s="494">
        <f>RANK(I77,$I77:$K77)</f>
        <v>2</v>
      </c>
      <c r="J78" s="494">
        <f>RANK(J77,$I77:$K77)</f>
        <v>3</v>
      </c>
      <c r="K78" s="494">
        <f>RANK(K77,$I77:$K77)</f>
        <v>1</v>
      </c>
    </row>
    <row r="79" spans="1:12" ht="15" customHeight="1" x14ac:dyDescent="0.2">
      <c r="I79" s="487" t="str">
        <f>"SvB: "&amp;IF(I77&gt;100,"+","")&amp;TEXT(I77-100,"0,0")&amp;"%"</f>
        <v>SvB: +18,7%</v>
      </c>
      <c r="J79" s="487" t="str">
        <f>"GeB - ausschließlich: "&amp;IF(J77&gt;100,"+","")&amp;TEXT(J77-100,"0,0")&amp;"%"</f>
        <v>GeB - ausschließlich: -8,4%</v>
      </c>
      <c r="K79" s="487" t="str">
        <f>"GeB - im Nebenjob: "&amp;IF(K77&gt;100,"+","")&amp;TEXT(K77-100,"0,0")&amp;"%"</f>
        <v>GeB - im Nebenjob: +30,7%</v>
      </c>
    </row>
    <row r="81" spans="9:9" ht="15" customHeight="1" x14ac:dyDescent="0.2">
      <c r="I81" s="487" t="str">
        <f>IF(ISERROR(HLOOKUP(1,I$78:K$79,2,FALSE)),"",HLOOKUP(1,I$78:K$79,2,FALSE))</f>
        <v>GeB - im Nebenjob: +30,7%</v>
      </c>
    </row>
    <row r="82" spans="9:9" ht="15" customHeight="1" x14ac:dyDescent="0.2">
      <c r="I82" s="487" t="str">
        <f>IF(ISERROR(HLOOKUP(2,I$78:K$79,2,FALSE)),"",HLOOKUP(2,I$78:K$79,2,FALSE))</f>
        <v>SvB: +18,7%</v>
      </c>
    </row>
    <row r="83" spans="9:9" ht="15" customHeight="1" x14ac:dyDescent="0.2">
      <c r="I83" s="487" t="str">
        <f>IF(ISERROR(HLOOKUP(3,I$78:K$79,2,FALSE)),"",HLOOKUP(3,I$78:K$79,2,FALSE))</f>
        <v>GeB - ausschließlich: -8,4%</v>
      </c>
    </row>
  </sheetData>
  <mergeCells count="16">
    <mergeCell ref="J12:N12"/>
    <mergeCell ref="A49:A50"/>
    <mergeCell ref="B49:D49"/>
    <mergeCell ref="E49:G49"/>
    <mergeCell ref="H49:H50"/>
    <mergeCell ref="I49:K49"/>
    <mergeCell ref="A12:A13"/>
    <mergeCell ref="B12:C12"/>
    <mergeCell ref="D12:E12"/>
    <mergeCell ref="F12:G12"/>
    <mergeCell ref="H12:I12"/>
    <mergeCell ref="B4:C4"/>
    <mergeCell ref="D4:E4"/>
    <mergeCell ref="F4:G4"/>
    <mergeCell ref="H4:I4"/>
    <mergeCell ref="J4:N4"/>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2" customWidth="1"/>
    <col min="2" max="2" width="15.125" style="522" customWidth="1"/>
    <col min="3" max="3" width="20.375" style="522" customWidth="1"/>
    <col min="4" max="5" width="10" style="522" customWidth="1"/>
    <col min="6" max="8" width="11" style="522"/>
    <col min="9" max="9" width="13.75" style="522" customWidth="1"/>
    <col min="10" max="256" width="11" style="522"/>
    <col min="257" max="257" width="2.375" style="522" customWidth="1"/>
    <col min="258" max="258" width="15.125" style="522" customWidth="1"/>
    <col min="259" max="259" width="20.375" style="522" customWidth="1"/>
    <col min="260" max="261" width="10" style="522" customWidth="1"/>
    <col min="262" max="264" width="11" style="522"/>
    <col min="265" max="265" width="13.75" style="522" customWidth="1"/>
    <col min="266" max="512" width="11" style="522"/>
    <col min="513" max="513" width="2.375" style="522" customWidth="1"/>
    <col min="514" max="514" width="15.125" style="522" customWidth="1"/>
    <col min="515" max="515" width="20.375" style="522" customWidth="1"/>
    <col min="516" max="517" width="10" style="522" customWidth="1"/>
    <col min="518" max="520" width="11" style="522"/>
    <col min="521" max="521" width="13.75" style="522" customWidth="1"/>
    <col min="522" max="768" width="11" style="522"/>
    <col min="769" max="769" width="2.375" style="522" customWidth="1"/>
    <col min="770" max="770" width="15.125" style="522" customWidth="1"/>
    <col min="771" max="771" width="20.375" style="522" customWidth="1"/>
    <col min="772" max="773" width="10" style="522" customWidth="1"/>
    <col min="774" max="776" width="11" style="522"/>
    <col min="777" max="777" width="13.75" style="522" customWidth="1"/>
    <col min="778" max="1024" width="11" style="522"/>
    <col min="1025" max="1025" width="2.375" style="522" customWidth="1"/>
    <col min="1026" max="1026" width="15.125" style="522" customWidth="1"/>
    <col min="1027" max="1027" width="20.375" style="522" customWidth="1"/>
    <col min="1028" max="1029" width="10" style="522" customWidth="1"/>
    <col min="1030" max="1032" width="11" style="522"/>
    <col min="1033" max="1033" width="13.75" style="522" customWidth="1"/>
    <col min="1034" max="1280" width="11" style="522"/>
    <col min="1281" max="1281" width="2.375" style="522" customWidth="1"/>
    <col min="1282" max="1282" width="15.125" style="522" customWidth="1"/>
    <col min="1283" max="1283" width="20.375" style="522" customWidth="1"/>
    <col min="1284" max="1285" width="10" style="522" customWidth="1"/>
    <col min="1286" max="1288" width="11" style="522"/>
    <col min="1289" max="1289" width="13.75" style="522" customWidth="1"/>
    <col min="1290" max="1536" width="11" style="522"/>
    <col min="1537" max="1537" width="2.375" style="522" customWidth="1"/>
    <col min="1538" max="1538" width="15.125" style="522" customWidth="1"/>
    <col min="1539" max="1539" width="20.375" style="522" customWidth="1"/>
    <col min="1540" max="1541" width="10" style="522" customWidth="1"/>
    <col min="1542" max="1544" width="11" style="522"/>
    <col min="1545" max="1545" width="13.75" style="522" customWidth="1"/>
    <col min="1546" max="1792" width="11" style="522"/>
    <col min="1793" max="1793" width="2.375" style="522" customWidth="1"/>
    <col min="1794" max="1794" width="15.125" style="522" customWidth="1"/>
    <col min="1795" max="1795" width="20.375" style="522" customWidth="1"/>
    <col min="1796" max="1797" width="10" style="522" customWidth="1"/>
    <col min="1798" max="1800" width="11" style="522"/>
    <col min="1801" max="1801" width="13.75" style="522" customWidth="1"/>
    <col min="1802" max="2048" width="11" style="522"/>
    <col min="2049" max="2049" width="2.375" style="522" customWidth="1"/>
    <col min="2050" max="2050" width="15.125" style="522" customWidth="1"/>
    <col min="2051" max="2051" width="20.375" style="522" customWidth="1"/>
    <col min="2052" max="2053" width="10" style="522" customWidth="1"/>
    <col min="2054" max="2056" width="11" style="522"/>
    <col min="2057" max="2057" width="13.75" style="522" customWidth="1"/>
    <col min="2058" max="2304" width="11" style="522"/>
    <col min="2305" max="2305" width="2.375" style="522" customWidth="1"/>
    <col min="2306" max="2306" width="15.125" style="522" customWidth="1"/>
    <col min="2307" max="2307" width="20.375" style="522" customWidth="1"/>
    <col min="2308" max="2309" width="10" style="522" customWidth="1"/>
    <col min="2310" max="2312" width="11" style="522"/>
    <col min="2313" max="2313" width="13.75" style="522" customWidth="1"/>
    <col min="2314" max="2560" width="11" style="522"/>
    <col min="2561" max="2561" width="2.375" style="522" customWidth="1"/>
    <col min="2562" max="2562" width="15.125" style="522" customWidth="1"/>
    <col min="2563" max="2563" width="20.375" style="522" customWidth="1"/>
    <col min="2564" max="2565" width="10" style="522" customWidth="1"/>
    <col min="2566" max="2568" width="11" style="522"/>
    <col min="2569" max="2569" width="13.75" style="522" customWidth="1"/>
    <col min="2570" max="2816" width="11" style="522"/>
    <col min="2817" max="2817" width="2.375" style="522" customWidth="1"/>
    <col min="2818" max="2818" width="15.125" style="522" customWidth="1"/>
    <col min="2819" max="2819" width="20.375" style="522" customWidth="1"/>
    <col min="2820" max="2821" width="10" style="522" customWidth="1"/>
    <col min="2822" max="2824" width="11" style="522"/>
    <col min="2825" max="2825" width="13.75" style="522" customWidth="1"/>
    <col min="2826" max="3072" width="11" style="522"/>
    <col min="3073" max="3073" width="2.375" style="522" customWidth="1"/>
    <col min="3074" max="3074" width="15.125" style="522" customWidth="1"/>
    <col min="3075" max="3075" width="20.375" style="522" customWidth="1"/>
    <col min="3076" max="3077" width="10" style="522" customWidth="1"/>
    <col min="3078" max="3080" width="11" style="522"/>
    <col min="3081" max="3081" width="13.75" style="522" customWidth="1"/>
    <col min="3082" max="3328" width="11" style="522"/>
    <col min="3329" max="3329" width="2.375" style="522" customWidth="1"/>
    <col min="3330" max="3330" width="15.125" style="522" customWidth="1"/>
    <col min="3331" max="3331" width="20.375" style="522" customWidth="1"/>
    <col min="3332" max="3333" width="10" style="522" customWidth="1"/>
    <col min="3334" max="3336" width="11" style="522"/>
    <col min="3337" max="3337" width="13.75" style="522" customWidth="1"/>
    <col min="3338" max="3584" width="11" style="522"/>
    <col min="3585" max="3585" width="2.375" style="522" customWidth="1"/>
    <col min="3586" max="3586" width="15.125" style="522" customWidth="1"/>
    <col min="3587" max="3587" width="20.375" style="522" customWidth="1"/>
    <col min="3588" max="3589" width="10" style="522" customWidth="1"/>
    <col min="3590" max="3592" width="11" style="522"/>
    <col min="3593" max="3593" width="13.75" style="522" customWidth="1"/>
    <col min="3594" max="3840" width="11" style="522"/>
    <col min="3841" max="3841" width="2.375" style="522" customWidth="1"/>
    <col min="3842" max="3842" width="15.125" style="522" customWidth="1"/>
    <col min="3843" max="3843" width="20.375" style="522" customWidth="1"/>
    <col min="3844" max="3845" width="10" style="522" customWidth="1"/>
    <col min="3846" max="3848" width="11" style="522"/>
    <col min="3849" max="3849" width="13.75" style="522" customWidth="1"/>
    <col min="3850" max="4096" width="11" style="522"/>
    <col min="4097" max="4097" width="2.375" style="522" customWidth="1"/>
    <col min="4098" max="4098" width="15.125" style="522" customWidth="1"/>
    <col min="4099" max="4099" width="20.375" style="522" customWidth="1"/>
    <col min="4100" max="4101" width="10" style="522" customWidth="1"/>
    <col min="4102" max="4104" width="11" style="522"/>
    <col min="4105" max="4105" width="13.75" style="522" customWidth="1"/>
    <col min="4106" max="4352" width="11" style="522"/>
    <col min="4353" max="4353" width="2.375" style="522" customWidth="1"/>
    <col min="4354" max="4354" width="15.125" style="522" customWidth="1"/>
    <col min="4355" max="4355" width="20.375" style="522" customWidth="1"/>
    <col min="4356" max="4357" width="10" style="522" customWidth="1"/>
    <col min="4358" max="4360" width="11" style="522"/>
    <col min="4361" max="4361" width="13.75" style="522" customWidth="1"/>
    <col min="4362" max="4608" width="11" style="522"/>
    <col min="4609" max="4609" width="2.375" style="522" customWidth="1"/>
    <col min="4610" max="4610" width="15.125" style="522" customWidth="1"/>
    <col min="4611" max="4611" width="20.375" style="522" customWidth="1"/>
    <col min="4612" max="4613" width="10" style="522" customWidth="1"/>
    <col min="4614" max="4616" width="11" style="522"/>
    <col min="4617" max="4617" width="13.75" style="522" customWidth="1"/>
    <col min="4618" max="4864" width="11" style="522"/>
    <col min="4865" max="4865" width="2.375" style="522" customWidth="1"/>
    <col min="4866" max="4866" width="15.125" style="522" customWidth="1"/>
    <col min="4867" max="4867" width="20.375" style="522" customWidth="1"/>
    <col min="4868" max="4869" width="10" style="522" customWidth="1"/>
    <col min="4870" max="4872" width="11" style="522"/>
    <col min="4873" max="4873" width="13.75" style="522" customWidth="1"/>
    <col min="4874" max="5120" width="11" style="522"/>
    <col min="5121" max="5121" width="2.375" style="522" customWidth="1"/>
    <col min="5122" max="5122" width="15.125" style="522" customWidth="1"/>
    <col min="5123" max="5123" width="20.375" style="522" customWidth="1"/>
    <col min="5124" max="5125" width="10" style="522" customWidth="1"/>
    <col min="5126" max="5128" width="11" style="522"/>
    <col min="5129" max="5129" width="13.75" style="522" customWidth="1"/>
    <col min="5130" max="5376" width="11" style="522"/>
    <col min="5377" max="5377" width="2.375" style="522" customWidth="1"/>
    <col min="5378" max="5378" width="15.125" style="522" customWidth="1"/>
    <col min="5379" max="5379" width="20.375" style="522" customWidth="1"/>
    <col min="5380" max="5381" width="10" style="522" customWidth="1"/>
    <col min="5382" max="5384" width="11" style="522"/>
    <col min="5385" max="5385" width="13.75" style="522" customWidth="1"/>
    <col min="5386" max="5632" width="11" style="522"/>
    <col min="5633" max="5633" width="2.375" style="522" customWidth="1"/>
    <col min="5634" max="5634" width="15.125" style="522" customWidth="1"/>
    <col min="5635" max="5635" width="20.375" style="522" customWidth="1"/>
    <col min="5636" max="5637" width="10" style="522" customWidth="1"/>
    <col min="5638" max="5640" width="11" style="522"/>
    <col min="5641" max="5641" width="13.75" style="522" customWidth="1"/>
    <col min="5642" max="5888" width="11" style="522"/>
    <col min="5889" max="5889" width="2.375" style="522" customWidth="1"/>
    <col min="5890" max="5890" width="15.125" style="522" customWidth="1"/>
    <col min="5891" max="5891" width="20.375" style="522" customWidth="1"/>
    <col min="5892" max="5893" width="10" style="522" customWidth="1"/>
    <col min="5894" max="5896" width="11" style="522"/>
    <col min="5897" max="5897" width="13.75" style="522" customWidth="1"/>
    <col min="5898" max="6144" width="11" style="522"/>
    <col min="6145" max="6145" width="2.375" style="522" customWidth="1"/>
    <col min="6146" max="6146" width="15.125" style="522" customWidth="1"/>
    <col min="6147" max="6147" width="20.375" style="522" customWidth="1"/>
    <col min="6148" max="6149" width="10" style="522" customWidth="1"/>
    <col min="6150" max="6152" width="11" style="522"/>
    <col min="6153" max="6153" width="13.75" style="522" customWidth="1"/>
    <col min="6154" max="6400" width="11" style="522"/>
    <col min="6401" max="6401" width="2.375" style="522" customWidth="1"/>
    <col min="6402" max="6402" width="15.125" style="522" customWidth="1"/>
    <col min="6403" max="6403" width="20.375" style="522" customWidth="1"/>
    <col min="6404" max="6405" width="10" style="522" customWidth="1"/>
    <col min="6406" max="6408" width="11" style="522"/>
    <col min="6409" max="6409" width="13.75" style="522" customWidth="1"/>
    <col min="6410" max="6656" width="11" style="522"/>
    <col min="6657" max="6657" width="2.375" style="522" customWidth="1"/>
    <col min="6658" max="6658" width="15.125" style="522" customWidth="1"/>
    <col min="6659" max="6659" width="20.375" style="522" customWidth="1"/>
    <col min="6660" max="6661" width="10" style="522" customWidth="1"/>
    <col min="6662" max="6664" width="11" style="522"/>
    <col min="6665" max="6665" width="13.75" style="522" customWidth="1"/>
    <col min="6666" max="6912" width="11" style="522"/>
    <col min="6913" max="6913" width="2.375" style="522" customWidth="1"/>
    <col min="6914" max="6914" width="15.125" style="522" customWidth="1"/>
    <col min="6915" max="6915" width="20.375" style="522" customWidth="1"/>
    <col min="6916" max="6917" width="10" style="522" customWidth="1"/>
    <col min="6918" max="6920" width="11" style="522"/>
    <col min="6921" max="6921" width="13.75" style="522" customWidth="1"/>
    <col min="6922" max="7168" width="11" style="522"/>
    <col min="7169" max="7169" width="2.375" style="522" customWidth="1"/>
    <col min="7170" max="7170" width="15.125" style="522" customWidth="1"/>
    <col min="7171" max="7171" width="20.375" style="522" customWidth="1"/>
    <col min="7172" max="7173" width="10" style="522" customWidth="1"/>
    <col min="7174" max="7176" width="11" style="522"/>
    <col min="7177" max="7177" width="13.75" style="522" customWidth="1"/>
    <col min="7178" max="7424" width="11" style="522"/>
    <col min="7425" max="7425" width="2.375" style="522" customWidth="1"/>
    <col min="7426" max="7426" width="15.125" style="522" customWidth="1"/>
    <col min="7427" max="7427" width="20.375" style="522" customWidth="1"/>
    <col min="7428" max="7429" width="10" style="522" customWidth="1"/>
    <col min="7430" max="7432" width="11" style="522"/>
    <col min="7433" max="7433" width="13.75" style="522" customWidth="1"/>
    <col min="7434" max="7680" width="11" style="522"/>
    <col min="7681" max="7681" width="2.375" style="522" customWidth="1"/>
    <col min="7682" max="7682" width="15.125" style="522" customWidth="1"/>
    <col min="7683" max="7683" width="20.375" style="522" customWidth="1"/>
    <col min="7684" max="7685" width="10" style="522" customWidth="1"/>
    <col min="7686" max="7688" width="11" style="522"/>
    <col min="7689" max="7689" width="13.75" style="522" customWidth="1"/>
    <col min="7690" max="7936" width="11" style="522"/>
    <col min="7937" max="7937" width="2.375" style="522" customWidth="1"/>
    <col min="7938" max="7938" width="15.125" style="522" customWidth="1"/>
    <col min="7939" max="7939" width="20.375" style="522" customWidth="1"/>
    <col min="7940" max="7941" width="10" style="522" customWidth="1"/>
    <col min="7942" max="7944" width="11" style="522"/>
    <col min="7945" max="7945" width="13.75" style="522" customWidth="1"/>
    <col min="7946" max="8192" width="11" style="522"/>
    <col min="8193" max="8193" width="2.375" style="522" customWidth="1"/>
    <col min="8194" max="8194" width="15.125" style="522" customWidth="1"/>
    <col min="8195" max="8195" width="20.375" style="522" customWidth="1"/>
    <col min="8196" max="8197" width="10" style="522" customWidth="1"/>
    <col min="8198" max="8200" width="11" style="522"/>
    <col min="8201" max="8201" width="13.75" style="522" customWidth="1"/>
    <col min="8202" max="8448" width="11" style="522"/>
    <col min="8449" max="8449" width="2.375" style="522" customWidth="1"/>
    <col min="8450" max="8450" width="15.125" style="522" customWidth="1"/>
    <col min="8451" max="8451" width="20.375" style="522" customWidth="1"/>
    <col min="8452" max="8453" width="10" style="522" customWidth="1"/>
    <col min="8454" max="8456" width="11" style="522"/>
    <col min="8457" max="8457" width="13.75" style="522" customWidth="1"/>
    <col min="8458" max="8704" width="11" style="522"/>
    <col min="8705" max="8705" width="2.375" style="522" customWidth="1"/>
    <col min="8706" max="8706" width="15.125" style="522" customWidth="1"/>
    <col min="8707" max="8707" width="20.375" style="522" customWidth="1"/>
    <col min="8708" max="8709" width="10" style="522" customWidth="1"/>
    <col min="8710" max="8712" width="11" style="522"/>
    <col min="8713" max="8713" width="13.75" style="522" customWidth="1"/>
    <col min="8714" max="8960" width="11" style="522"/>
    <col min="8961" max="8961" width="2.375" style="522" customWidth="1"/>
    <col min="8962" max="8962" width="15.125" style="522" customWidth="1"/>
    <col min="8963" max="8963" width="20.375" style="522" customWidth="1"/>
    <col min="8964" max="8965" width="10" style="522" customWidth="1"/>
    <col min="8966" max="8968" width="11" style="522"/>
    <col min="8969" max="8969" width="13.75" style="522" customWidth="1"/>
    <col min="8970" max="9216" width="11" style="522"/>
    <col min="9217" max="9217" width="2.375" style="522" customWidth="1"/>
    <col min="9218" max="9218" width="15.125" style="522" customWidth="1"/>
    <col min="9219" max="9219" width="20.375" style="522" customWidth="1"/>
    <col min="9220" max="9221" width="10" style="522" customWidth="1"/>
    <col min="9222" max="9224" width="11" style="522"/>
    <col min="9225" max="9225" width="13.75" style="522" customWidth="1"/>
    <col min="9226" max="9472" width="11" style="522"/>
    <col min="9473" max="9473" width="2.375" style="522" customWidth="1"/>
    <col min="9474" max="9474" width="15.125" style="522" customWidth="1"/>
    <col min="9475" max="9475" width="20.375" style="522" customWidth="1"/>
    <col min="9476" max="9477" width="10" style="522" customWidth="1"/>
    <col min="9478" max="9480" width="11" style="522"/>
    <col min="9481" max="9481" width="13.75" style="522" customWidth="1"/>
    <col min="9482" max="9728" width="11" style="522"/>
    <col min="9729" max="9729" width="2.375" style="522" customWidth="1"/>
    <col min="9730" max="9730" width="15.125" style="522" customWidth="1"/>
    <col min="9731" max="9731" width="20.375" style="522" customWidth="1"/>
    <col min="9732" max="9733" width="10" style="522" customWidth="1"/>
    <col min="9734" max="9736" width="11" style="522"/>
    <col min="9737" max="9737" width="13.75" style="522" customWidth="1"/>
    <col min="9738" max="9984" width="11" style="522"/>
    <col min="9985" max="9985" width="2.375" style="522" customWidth="1"/>
    <col min="9986" max="9986" width="15.125" style="522" customWidth="1"/>
    <col min="9987" max="9987" width="20.375" style="522" customWidth="1"/>
    <col min="9988" max="9989" width="10" style="522" customWidth="1"/>
    <col min="9990" max="9992" width="11" style="522"/>
    <col min="9993" max="9993" width="13.75" style="522" customWidth="1"/>
    <col min="9994" max="10240" width="11" style="522"/>
    <col min="10241" max="10241" width="2.375" style="522" customWidth="1"/>
    <col min="10242" max="10242" width="15.125" style="522" customWidth="1"/>
    <col min="10243" max="10243" width="20.375" style="522" customWidth="1"/>
    <col min="10244" max="10245" width="10" style="522" customWidth="1"/>
    <col min="10246" max="10248" width="11" style="522"/>
    <col min="10249" max="10249" width="13.75" style="522" customWidth="1"/>
    <col min="10250" max="10496" width="11" style="522"/>
    <col min="10497" max="10497" width="2.375" style="522" customWidth="1"/>
    <col min="10498" max="10498" width="15.125" style="522" customWidth="1"/>
    <col min="10499" max="10499" width="20.375" style="522" customWidth="1"/>
    <col min="10500" max="10501" width="10" style="522" customWidth="1"/>
    <col min="10502" max="10504" width="11" style="522"/>
    <col min="10505" max="10505" width="13.75" style="522" customWidth="1"/>
    <col min="10506" max="10752" width="11" style="522"/>
    <col min="10753" max="10753" width="2.375" style="522" customWidth="1"/>
    <col min="10754" max="10754" width="15.125" style="522" customWidth="1"/>
    <col min="10755" max="10755" width="20.375" style="522" customWidth="1"/>
    <col min="10756" max="10757" width="10" style="522" customWidth="1"/>
    <col min="10758" max="10760" width="11" style="522"/>
    <col min="10761" max="10761" width="13.75" style="522" customWidth="1"/>
    <col min="10762" max="11008" width="11" style="522"/>
    <col min="11009" max="11009" width="2.375" style="522" customWidth="1"/>
    <col min="11010" max="11010" width="15.125" style="522" customWidth="1"/>
    <col min="11011" max="11011" width="20.375" style="522" customWidth="1"/>
    <col min="11012" max="11013" width="10" style="522" customWidth="1"/>
    <col min="11014" max="11016" width="11" style="522"/>
    <col min="11017" max="11017" width="13.75" style="522" customWidth="1"/>
    <col min="11018" max="11264" width="11" style="522"/>
    <col min="11265" max="11265" width="2.375" style="522" customWidth="1"/>
    <col min="11266" max="11266" width="15.125" style="522" customWidth="1"/>
    <col min="11267" max="11267" width="20.375" style="522" customWidth="1"/>
    <col min="11268" max="11269" width="10" style="522" customWidth="1"/>
    <col min="11270" max="11272" width="11" style="522"/>
    <col min="11273" max="11273" width="13.75" style="522" customWidth="1"/>
    <col min="11274" max="11520" width="11" style="522"/>
    <col min="11521" max="11521" width="2.375" style="522" customWidth="1"/>
    <col min="11522" max="11522" width="15.125" style="522" customWidth="1"/>
    <col min="11523" max="11523" width="20.375" style="522" customWidth="1"/>
    <col min="11524" max="11525" width="10" style="522" customWidth="1"/>
    <col min="11526" max="11528" width="11" style="522"/>
    <col min="11529" max="11529" width="13.75" style="522" customWidth="1"/>
    <col min="11530" max="11776" width="11" style="522"/>
    <col min="11777" max="11777" width="2.375" style="522" customWidth="1"/>
    <col min="11778" max="11778" width="15.125" style="522" customWidth="1"/>
    <col min="11779" max="11779" width="20.375" style="522" customWidth="1"/>
    <col min="11780" max="11781" width="10" style="522" customWidth="1"/>
    <col min="11782" max="11784" width="11" style="522"/>
    <col min="11785" max="11785" width="13.75" style="522" customWidth="1"/>
    <col min="11786" max="12032" width="11" style="522"/>
    <col min="12033" max="12033" width="2.375" style="522" customWidth="1"/>
    <col min="12034" max="12034" width="15.125" style="522" customWidth="1"/>
    <col min="12035" max="12035" width="20.375" style="522" customWidth="1"/>
    <col min="12036" max="12037" width="10" style="522" customWidth="1"/>
    <col min="12038" max="12040" width="11" style="522"/>
    <col min="12041" max="12041" width="13.75" style="522" customWidth="1"/>
    <col min="12042" max="12288" width="11" style="522"/>
    <col min="12289" max="12289" width="2.375" style="522" customWidth="1"/>
    <col min="12290" max="12290" width="15.125" style="522" customWidth="1"/>
    <col min="12291" max="12291" width="20.375" style="522" customWidth="1"/>
    <col min="12292" max="12293" width="10" style="522" customWidth="1"/>
    <col min="12294" max="12296" width="11" style="522"/>
    <col min="12297" max="12297" width="13.75" style="522" customWidth="1"/>
    <col min="12298" max="12544" width="11" style="522"/>
    <col min="12545" max="12545" width="2.375" style="522" customWidth="1"/>
    <col min="12546" max="12546" width="15.125" style="522" customWidth="1"/>
    <col min="12547" max="12547" width="20.375" style="522" customWidth="1"/>
    <col min="12548" max="12549" width="10" style="522" customWidth="1"/>
    <col min="12550" max="12552" width="11" style="522"/>
    <col min="12553" max="12553" width="13.75" style="522" customWidth="1"/>
    <col min="12554" max="12800" width="11" style="522"/>
    <col min="12801" max="12801" width="2.375" style="522" customWidth="1"/>
    <col min="12802" max="12802" width="15.125" style="522" customWidth="1"/>
    <col min="12803" max="12803" width="20.375" style="522" customWidth="1"/>
    <col min="12804" max="12805" width="10" style="522" customWidth="1"/>
    <col min="12806" max="12808" width="11" style="522"/>
    <col min="12809" max="12809" width="13.75" style="522" customWidth="1"/>
    <col min="12810" max="13056" width="11" style="522"/>
    <col min="13057" max="13057" width="2.375" style="522" customWidth="1"/>
    <col min="13058" max="13058" width="15.125" style="522" customWidth="1"/>
    <col min="13059" max="13059" width="20.375" style="522" customWidth="1"/>
    <col min="13060" max="13061" width="10" style="522" customWidth="1"/>
    <col min="13062" max="13064" width="11" style="522"/>
    <col min="13065" max="13065" width="13.75" style="522" customWidth="1"/>
    <col min="13066" max="13312" width="11" style="522"/>
    <col min="13313" max="13313" width="2.375" style="522" customWidth="1"/>
    <col min="13314" max="13314" width="15.125" style="522" customWidth="1"/>
    <col min="13315" max="13315" width="20.375" style="522" customWidth="1"/>
    <col min="13316" max="13317" width="10" style="522" customWidth="1"/>
    <col min="13318" max="13320" width="11" style="522"/>
    <col min="13321" max="13321" width="13.75" style="522" customWidth="1"/>
    <col min="13322" max="13568" width="11" style="522"/>
    <col min="13569" max="13569" width="2.375" style="522" customWidth="1"/>
    <col min="13570" max="13570" width="15.125" style="522" customWidth="1"/>
    <col min="13571" max="13571" width="20.375" style="522" customWidth="1"/>
    <col min="13572" max="13573" width="10" style="522" customWidth="1"/>
    <col min="13574" max="13576" width="11" style="522"/>
    <col min="13577" max="13577" width="13.75" style="522" customWidth="1"/>
    <col min="13578" max="13824" width="11" style="522"/>
    <col min="13825" max="13825" width="2.375" style="522" customWidth="1"/>
    <col min="13826" max="13826" width="15.125" style="522" customWidth="1"/>
    <col min="13827" max="13827" width="20.375" style="522" customWidth="1"/>
    <col min="13828" max="13829" width="10" style="522" customWidth="1"/>
    <col min="13830" max="13832" width="11" style="522"/>
    <col min="13833" max="13833" width="13.75" style="522" customWidth="1"/>
    <col min="13834" max="14080" width="11" style="522"/>
    <col min="14081" max="14081" width="2.375" style="522" customWidth="1"/>
    <col min="14082" max="14082" width="15.125" style="522" customWidth="1"/>
    <col min="14083" max="14083" width="20.375" style="522" customWidth="1"/>
    <col min="14084" max="14085" width="10" style="522" customWidth="1"/>
    <col min="14086" max="14088" width="11" style="522"/>
    <col min="14089" max="14089" width="13.75" style="522" customWidth="1"/>
    <col min="14090" max="14336" width="11" style="522"/>
    <col min="14337" max="14337" width="2.375" style="522" customWidth="1"/>
    <col min="14338" max="14338" width="15.125" style="522" customWidth="1"/>
    <col min="14339" max="14339" width="20.375" style="522" customWidth="1"/>
    <col min="14340" max="14341" width="10" style="522" customWidth="1"/>
    <col min="14342" max="14344" width="11" style="522"/>
    <col min="14345" max="14345" width="13.75" style="522" customWidth="1"/>
    <col min="14346" max="14592" width="11" style="522"/>
    <col min="14593" max="14593" width="2.375" style="522" customWidth="1"/>
    <col min="14594" max="14594" width="15.125" style="522" customWidth="1"/>
    <col min="14595" max="14595" width="20.375" style="522" customWidth="1"/>
    <col min="14596" max="14597" width="10" style="522" customWidth="1"/>
    <col min="14598" max="14600" width="11" style="522"/>
    <col min="14601" max="14601" width="13.75" style="522" customWidth="1"/>
    <col min="14602" max="14848" width="11" style="522"/>
    <col min="14849" max="14849" width="2.375" style="522" customWidth="1"/>
    <col min="14850" max="14850" width="15.125" style="522" customWidth="1"/>
    <col min="14851" max="14851" width="20.375" style="522" customWidth="1"/>
    <col min="14852" max="14853" width="10" style="522" customWidth="1"/>
    <col min="14854" max="14856" width="11" style="522"/>
    <col min="14857" max="14857" width="13.75" style="522" customWidth="1"/>
    <col min="14858" max="15104" width="11" style="522"/>
    <col min="15105" max="15105" width="2.375" style="522" customWidth="1"/>
    <col min="15106" max="15106" width="15.125" style="522" customWidth="1"/>
    <col min="15107" max="15107" width="20.375" style="522" customWidth="1"/>
    <col min="15108" max="15109" width="10" style="522" customWidth="1"/>
    <col min="15110" max="15112" width="11" style="522"/>
    <col min="15113" max="15113" width="13.75" style="522" customWidth="1"/>
    <col min="15114" max="15360" width="11" style="522"/>
    <col min="15361" max="15361" width="2.375" style="522" customWidth="1"/>
    <col min="15362" max="15362" width="15.125" style="522" customWidth="1"/>
    <col min="15363" max="15363" width="20.375" style="522" customWidth="1"/>
    <col min="15364" max="15365" width="10" style="522" customWidth="1"/>
    <col min="15366" max="15368" width="11" style="522"/>
    <col min="15369" max="15369" width="13.75" style="522" customWidth="1"/>
    <col min="15370" max="15616" width="11" style="522"/>
    <col min="15617" max="15617" width="2.375" style="522" customWidth="1"/>
    <col min="15618" max="15618" width="15.125" style="522" customWidth="1"/>
    <col min="15619" max="15619" width="20.375" style="522" customWidth="1"/>
    <col min="15620" max="15621" width="10" style="522" customWidth="1"/>
    <col min="15622" max="15624" width="11" style="522"/>
    <col min="15625" max="15625" width="13.75" style="522" customWidth="1"/>
    <col min="15626" max="15872" width="11" style="522"/>
    <col min="15873" max="15873" width="2.375" style="522" customWidth="1"/>
    <col min="15874" max="15874" width="15.125" style="522" customWidth="1"/>
    <col min="15875" max="15875" width="20.375" style="522" customWidth="1"/>
    <col min="15876" max="15877" width="10" style="522" customWidth="1"/>
    <col min="15878" max="15880" width="11" style="522"/>
    <col min="15881" max="15881" width="13.75" style="522" customWidth="1"/>
    <col min="15882" max="16128" width="11" style="522"/>
    <col min="16129" max="16129" width="2.375" style="522" customWidth="1"/>
    <col min="16130" max="16130" width="15.125" style="522" customWidth="1"/>
    <col min="16131" max="16131" width="20.375" style="522" customWidth="1"/>
    <col min="16132" max="16133" width="10" style="522" customWidth="1"/>
    <col min="16134" max="16136" width="11" style="522"/>
    <col min="16137" max="16137" width="13.75" style="522" customWidth="1"/>
    <col min="16138" max="16384" width="11" style="522"/>
  </cols>
  <sheetData>
    <row r="1" spans="1:11" s="496" customFormat="1" ht="33.6" customHeight="1" x14ac:dyDescent="0.2">
      <c r="A1" s="495"/>
      <c r="B1" s="495"/>
      <c r="C1" s="495"/>
      <c r="D1" s="495"/>
      <c r="E1" s="15"/>
      <c r="F1" s="15"/>
      <c r="G1" s="15"/>
      <c r="I1" s="497"/>
    </row>
    <row r="2" spans="1:11" s="71" customFormat="1" ht="13.15" customHeight="1" x14ac:dyDescent="0.2">
      <c r="A2" s="498"/>
      <c r="C2" s="499"/>
      <c r="D2" s="499"/>
      <c r="G2" s="500" t="s">
        <v>480</v>
      </c>
      <c r="H2" s="501"/>
      <c r="I2" s="501"/>
      <c r="K2" s="497"/>
    </row>
    <row r="3" spans="1:11" s="496" customFormat="1" ht="19.5" customHeight="1" x14ac:dyDescent="0.25">
      <c r="A3" s="502" t="s">
        <v>481</v>
      </c>
      <c r="D3" s="503"/>
    </row>
    <row r="4" spans="1:11" s="71" customFormat="1" ht="19.5" customHeight="1" x14ac:dyDescent="0.2">
      <c r="A4" s="498"/>
      <c r="C4" s="499"/>
      <c r="D4" s="499"/>
      <c r="E4" s="499"/>
      <c r="G4" s="504"/>
      <c r="H4" s="501"/>
      <c r="I4" s="501"/>
    </row>
    <row r="5" spans="1:11" s="71" customFormat="1" ht="13.15" customHeight="1" x14ac:dyDescent="0.2">
      <c r="A5" s="498"/>
      <c r="C5" s="499"/>
      <c r="D5" s="499"/>
      <c r="E5" s="499"/>
      <c r="G5" s="504"/>
      <c r="H5" s="501"/>
      <c r="I5" s="501"/>
    </row>
    <row r="6" spans="1:11" s="71" customFormat="1" ht="13.15" customHeight="1" x14ac:dyDescent="0.2">
      <c r="A6" s="686" t="s">
        <v>482</v>
      </c>
      <c r="B6" s="675"/>
      <c r="C6" s="675"/>
      <c r="D6" s="675"/>
      <c r="E6" s="675"/>
      <c r="F6" s="687"/>
      <c r="G6" s="687"/>
      <c r="H6" s="501"/>
      <c r="I6" s="501"/>
    </row>
    <row r="7" spans="1:11" s="71" customFormat="1" ht="13.15" customHeight="1" x14ac:dyDescent="0.2">
      <c r="A7" s="498"/>
      <c r="C7" s="499"/>
      <c r="D7" s="499"/>
      <c r="E7" s="499"/>
      <c r="G7" s="504"/>
      <c r="H7" s="501"/>
      <c r="I7" s="501"/>
    </row>
    <row r="8" spans="1:11" s="504" customFormat="1" ht="13.15" customHeight="1" x14ac:dyDescent="0.2">
      <c r="B8" s="505" t="s">
        <v>483</v>
      </c>
      <c r="C8" s="506"/>
      <c r="D8" s="506"/>
      <c r="E8" s="507"/>
      <c r="F8" s="508"/>
      <c r="G8" s="508"/>
      <c r="H8" s="501"/>
      <c r="I8" s="501"/>
    </row>
    <row r="9" spans="1:11" s="504" customFormat="1" ht="13.15" customHeight="1" x14ac:dyDescent="0.2">
      <c r="A9" s="509"/>
      <c r="B9" s="684" t="s">
        <v>484</v>
      </c>
      <c r="C9" s="684"/>
      <c r="D9" s="685"/>
      <c r="E9" s="460"/>
      <c r="F9" s="460"/>
      <c r="H9" s="501"/>
      <c r="I9" s="501"/>
    </row>
    <row r="10" spans="1:11" s="504" customFormat="1" ht="13.15" customHeight="1" x14ac:dyDescent="0.2">
      <c r="A10" s="509"/>
      <c r="B10" s="684" t="s">
        <v>485</v>
      </c>
      <c r="C10" s="684"/>
      <c r="D10" s="685"/>
      <c r="E10" s="510"/>
      <c r="G10" s="511"/>
      <c r="H10" s="512"/>
      <c r="I10" s="512"/>
    </row>
    <row r="11" spans="1:11" s="504" customFormat="1" ht="13.15" customHeight="1" x14ac:dyDescent="0.2">
      <c r="A11" s="509"/>
      <c r="B11" s="684" t="s">
        <v>486</v>
      </c>
      <c r="C11" s="684"/>
      <c r="D11" s="685"/>
      <c r="E11" s="510"/>
      <c r="G11" s="511"/>
      <c r="H11" s="513"/>
      <c r="I11" s="513"/>
    </row>
    <row r="12" spans="1:11" s="504" customFormat="1" ht="13.15" customHeight="1" x14ac:dyDescent="0.2">
      <c r="A12" s="509"/>
      <c r="B12" s="684" t="s">
        <v>487</v>
      </c>
      <c r="C12" s="684"/>
      <c r="D12" s="685"/>
      <c r="E12" s="510"/>
      <c r="G12" s="511"/>
      <c r="H12" s="513"/>
      <c r="I12" s="513"/>
    </row>
    <row r="13" spans="1:11" s="504" customFormat="1" ht="13.15" customHeight="1" x14ac:dyDescent="0.2">
      <c r="A13" s="509"/>
      <c r="B13" s="684" t="s">
        <v>488</v>
      </c>
      <c r="C13" s="684"/>
      <c r="D13" s="685"/>
      <c r="E13" s="510"/>
      <c r="G13" s="511"/>
    </row>
    <row r="14" spans="1:11" s="504" customFormat="1" ht="13.15" customHeight="1" x14ac:dyDescent="0.2">
      <c r="A14" s="509"/>
      <c r="B14" s="684" t="s">
        <v>489</v>
      </c>
      <c r="C14" s="684"/>
      <c r="D14" s="685"/>
      <c r="E14" s="510"/>
      <c r="G14" s="511"/>
    </row>
    <row r="15" spans="1:11" s="504" customFormat="1" ht="13.15" customHeight="1" x14ac:dyDescent="0.2">
      <c r="A15" s="509"/>
      <c r="B15" s="684" t="s">
        <v>490</v>
      </c>
      <c r="C15" s="684"/>
      <c r="D15" s="685"/>
      <c r="E15" s="510"/>
      <c r="G15" s="511"/>
    </row>
    <row r="16" spans="1:11" s="504" customFormat="1" ht="13.15" customHeight="1" x14ac:dyDescent="0.2">
      <c r="A16" s="509"/>
      <c r="B16" s="684" t="s">
        <v>491</v>
      </c>
      <c r="C16" s="684"/>
      <c r="D16" s="685"/>
      <c r="E16" s="510"/>
      <c r="G16" s="511"/>
    </row>
    <row r="17" spans="1:8" s="504" customFormat="1" ht="13.15" customHeight="1" x14ac:dyDescent="0.2">
      <c r="A17" s="509"/>
      <c r="B17" s="688"/>
      <c r="C17" s="688"/>
      <c r="D17" s="514"/>
      <c r="E17" s="510"/>
      <c r="G17" s="511"/>
    </row>
    <row r="18" spans="1:8" s="504" customFormat="1" ht="13.15" customHeight="1" x14ac:dyDescent="0.2">
      <c r="B18" s="505" t="s">
        <v>492</v>
      </c>
      <c r="C18" s="515"/>
      <c r="D18" s="514"/>
      <c r="E18" s="510"/>
      <c r="G18" s="511"/>
    </row>
    <row r="19" spans="1:8" s="504" customFormat="1" ht="13.15" customHeight="1" x14ac:dyDescent="0.2">
      <c r="A19" s="509"/>
      <c r="B19" s="684" t="s">
        <v>493</v>
      </c>
      <c r="C19" s="684"/>
      <c r="D19" s="685"/>
      <c r="E19" s="510"/>
      <c r="G19" s="511"/>
    </row>
    <row r="20" spans="1:8" s="504" customFormat="1" ht="13.15" customHeight="1" x14ac:dyDescent="0.2">
      <c r="A20" s="509"/>
      <c r="B20" s="684" t="s">
        <v>494</v>
      </c>
      <c r="C20" s="684"/>
      <c r="D20" s="685"/>
      <c r="E20" s="510"/>
      <c r="G20" s="511"/>
    </row>
    <row r="21" spans="1:8" s="504" customFormat="1" ht="13.15" customHeight="1" x14ac:dyDescent="0.2">
      <c r="A21" s="509"/>
      <c r="B21" s="684" t="s">
        <v>495</v>
      </c>
      <c r="C21" s="684"/>
      <c r="D21" s="685"/>
      <c r="E21" s="510"/>
      <c r="G21" s="511"/>
    </row>
    <row r="22" spans="1:8" s="504" customFormat="1" ht="13.15" customHeight="1" x14ac:dyDescent="0.2">
      <c r="A22" s="509"/>
      <c r="B22" s="684" t="s">
        <v>496</v>
      </c>
      <c r="C22" s="684"/>
      <c r="D22" s="685"/>
      <c r="E22" s="510"/>
      <c r="G22" s="511"/>
    </row>
    <row r="23" spans="1:8" s="504" customFormat="1" ht="13.15" customHeight="1" x14ac:dyDescent="0.2">
      <c r="A23" s="509"/>
      <c r="B23" s="684" t="s">
        <v>497</v>
      </c>
      <c r="C23" s="684"/>
      <c r="D23" s="685"/>
      <c r="E23" s="510"/>
      <c r="G23" s="511"/>
    </row>
    <row r="24" spans="1:8" s="504" customFormat="1" ht="13.15" customHeight="1" x14ac:dyDescent="0.2">
      <c r="A24" s="509"/>
      <c r="B24" s="684" t="s">
        <v>498</v>
      </c>
      <c r="C24" s="684"/>
      <c r="D24" s="685"/>
      <c r="E24" s="510"/>
      <c r="G24" s="511"/>
    </row>
    <row r="25" spans="1:8" s="504" customFormat="1" ht="13.15" customHeight="1" x14ac:dyDescent="0.2">
      <c r="A25" s="509"/>
      <c r="B25" s="684" t="s">
        <v>499</v>
      </c>
      <c r="C25" s="684"/>
      <c r="D25" s="685"/>
      <c r="E25" s="510"/>
      <c r="G25" s="511"/>
    </row>
    <row r="26" spans="1:8" s="504" customFormat="1" ht="13.15" customHeight="1" x14ac:dyDescent="0.2">
      <c r="A26" s="509"/>
      <c r="B26" s="684" t="s">
        <v>500</v>
      </c>
      <c r="C26" s="684"/>
      <c r="D26" s="685"/>
      <c r="E26" s="510"/>
      <c r="G26" s="71"/>
    </row>
    <row r="27" spans="1:8" s="504" customFormat="1" ht="13.15" customHeight="1" x14ac:dyDescent="0.2">
      <c r="A27" s="509"/>
      <c r="B27" s="684" t="s">
        <v>501</v>
      </c>
      <c r="C27" s="684"/>
      <c r="D27" s="685"/>
      <c r="E27" s="510"/>
      <c r="G27" s="71"/>
    </row>
    <row r="28" spans="1:8" s="71" customFormat="1" ht="13.15" customHeight="1" x14ac:dyDescent="0.2">
      <c r="A28" s="509"/>
      <c r="B28" s="684" t="s">
        <v>502</v>
      </c>
      <c r="C28" s="684"/>
      <c r="D28" s="685"/>
      <c r="E28" s="510"/>
      <c r="F28" s="504"/>
    </row>
    <row r="29" spans="1:8" s="71" customFormat="1" ht="13.15" customHeight="1" x14ac:dyDescent="0.2">
      <c r="A29" s="509"/>
      <c r="B29" s="684" t="s">
        <v>503</v>
      </c>
      <c r="C29" s="684"/>
      <c r="D29" s="685"/>
      <c r="E29" s="510"/>
    </row>
    <row r="30" spans="1:8" s="71" customFormat="1" ht="13.15" customHeight="1" x14ac:dyDescent="0.2">
      <c r="A30" s="509"/>
      <c r="B30" s="684" t="s">
        <v>504</v>
      </c>
      <c r="C30" s="684"/>
      <c r="D30" s="685"/>
      <c r="E30" s="510"/>
    </row>
    <row r="31" spans="1:8" s="71" customFormat="1" ht="13.15" customHeight="1" x14ac:dyDescent="0.2">
      <c r="A31" s="509"/>
      <c r="B31" s="684" t="s">
        <v>505</v>
      </c>
      <c r="C31" s="684"/>
      <c r="D31" s="685"/>
      <c r="E31" s="510"/>
      <c r="H31" s="516"/>
    </row>
    <row r="32" spans="1:8" s="71" customFormat="1" ht="13.15" customHeight="1" x14ac:dyDescent="0.2">
      <c r="A32" s="509"/>
      <c r="B32" s="684" t="s">
        <v>506</v>
      </c>
      <c r="C32" s="684"/>
      <c r="D32" s="685"/>
      <c r="E32" s="510"/>
      <c r="H32" s="516"/>
    </row>
    <row r="33" spans="1:8" s="504" customFormat="1" ht="13.15" customHeight="1" x14ac:dyDescent="0.2">
      <c r="A33" s="509"/>
      <c r="B33" s="684" t="s">
        <v>507</v>
      </c>
      <c r="C33" s="684"/>
      <c r="D33" s="685"/>
      <c r="E33" s="510"/>
      <c r="F33" s="71"/>
      <c r="G33" s="71"/>
      <c r="H33" s="517"/>
    </row>
    <row r="34" spans="1:8" ht="13.15" customHeight="1" x14ac:dyDescent="0.2">
      <c r="A34" s="509"/>
      <c r="B34" s="518"/>
      <c r="C34" s="519"/>
      <c r="D34" s="520"/>
      <c r="E34" s="510"/>
      <c r="F34" s="71"/>
      <c r="G34" s="71"/>
      <c r="H34" s="521"/>
    </row>
    <row r="35" spans="1:8" ht="13.15" customHeight="1" x14ac:dyDescent="0.2">
      <c r="A35" s="690" t="s">
        <v>508</v>
      </c>
      <c r="B35" s="690"/>
      <c r="C35" s="690"/>
      <c r="D35" s="690"/>
      <c r="E35" s="690"/>
      <c r="F35" s="690"/>
      <c r="G35" s="690"/>
      <c r="H35" s="521"/>
    </row>
    <row r="36" spans="1:8" ht="13.15" customHeight="1" x14ac:dyDescent="0.2">
      <c r="A36" s="523"/>
      <c r="B36" s="524"/>
      <c r="C36" s="524"/>
      <c r="D36" s="525"/>
      <c r="E36" s="525"/>
      <c r="F36" s="525"/>
      <c r="G36" s="525"/>
      <c r="H36" s="521"/>
    </row>
    <row r="37" spans="1:8" ht="13.15" customHeight="1" x14ac:dyDescent="0.2">
      <c r="A37" s="689" t="s">
        <v>509</v>
      </c>
      <c r="B37" s="689"/>
      <c r="C37" s="689"/>
      <c r="D37" s="689"/>
      <c r="E37" s="689"/>
      <c r="F37" s="689"/>
      <c r="G37" s="689"/>
      <c r="H37" s="521"/>
    </row>
    <row r="38" spans="1:8" ht="13.15" customHeight="1" x14ac:dyDescent="0.2">
      <c r="A38" s="526"/>
      <c r="B38" s="527"/>
      <c r="C38" s="527"/>
      <c r="D38" s="514"/>
      <c r="E38" s="528"/>
      <c r="F38" s="516"/>
      <c r="G38" s="516"/>
      <c r="H38" s="521"/>
    </row>
    <row r="39" spans="1:8" ht="13.15" customHeight="1" x14ac:dyDescent="0.2">
      <c r="A39" s="691" t="s">
        <v>510</v>
      </c>
      <c r="B39" s="691"/>
      <c r="C39" s="691"/>
      <c r="D39" s="691"/>
      <c r="E39" s="691"/>
      <c r="F39" s="692"/>
      <c r="G39" s="692"/>
    </row>
    <row r="40" spans="1:8" ht="13.15" customHeight="1" x14ac:dyDescent="0.2">
      <c r="A40" s="692"/>
      <c r="B40" s="692"/>
      <c r="C40" s="692"/>
      <c r="D40" s="692"/>
      <c r="E40" s="692"/>
      <c r="F40" s="692"/>
      <c r="G40" s="692"/>
    </row>
    <row r="41" spans="1:8" ht="13.15" customHeight="1" x14ac:dyDescent="0.2">
      <c r="A41" s="529"/>
      <c r="B41" s="529"/>
      <c r="C41" s="529"/>
      <c r="D41" s="530"/>
      <c r="E41" s="530"/>
      <c r="F41" s="521"/>
      <c r="G41" s="521"/>
    </row>
    <row r="42" spans="1:8" ht="13.15" customHeight="1" x14ac:dyDescent="0.2">
      <c r="A42" s="693" t="s">
        <v>511</v>
      </c>
      <c r="B42" s="694"/>
      <c r="C42" s="694"/>
      <c r="D42" s="694"/>
      <c r="E42" s="694"/>
      <c r="F42" s="694"/>
      <c r="G42" s="694"/>
    </row>
    <row r="43" spans="1:8" ht="13.15" customHeight="1" x14ac:dyDescent="0.2">
      <c r="A43" s="689" t="s">
        <v>512</v>
      </c>
      <c r="B43" s="689"/>
      <c r="C43" s="531" t="s">
        <v>513</v>
      </c>
      <c r="D43" s="531"/>
      <c r="E43" s="531"/>
      <c r="F43" s="531"/>
      <c r="G43" s="531"/>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A43:B43"/>
    <mergeCell ref="B27:D27"/>
    <mergeCell ref="B28:D28"/>
    <mergeCell ref="B29:D29"/>
    <mergeCell ref="B30:D30"/>
    <mergeCell ref="B31:D31"/>
    <mergeCell ref="B32:D32"/>
    <mergeCell ref="B33:D33"/>
    <mergeCell ref="A35:G35"/>
    <mergeCell ref="A37:G37"/>
    <mergeCell ref="A39:G40"/>
    <mergeCell ref="A42:G42"/>
    <mergeCell ref="B26:D26"/>
    <mergeCell ref="B14:D14"/>
    <mergeCell ref="B15:D15"/>
    <mergeCell ref="B16:D16"/>
    <mergeCell ref="B17:C17"/>
    <mergeCell ref="B19:D19"/>
    <mergeCell ref="B20:D20"/>
    <mergeCell ref="B21:D21"/>
    <mergeCell ref="B22:D22"/>
    <mergeCell ref="B23:D23"/>
    <mergeCell ref="B24:D24"/>
    <mergeCell ref="B25:D25"/>
    <mergeCell ref="B13:D13"/>
    <mergeCell ref="A6:G6"/>
    <mergeCell ref="B9:D9"/>
    <mergeCell ref="B10:D10"/>
    <mergeCell ref="B11:D11"/>
    <mergeCell ref="B12:D1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57" t="s">
        <v>7</v>
      </c>
      <c r="B4" s="557"/>
      <c r="C4" s="557"/>
      <c r="D4" s="557"/>
      <c r="E4" s="557"/>
      <c r="F4" s="557"/>
    </row>
    <row r="5" spans="1:6" ht="12.75" customHeight="1" x14ac:dyDescent="0.2">
      <c r="A5" s="21"/>
      <c r="B5" s="22"/>
      <c r="C5" s="21"/>
      <c r="D5" s="22"/>
      <c r="E5" s="21"/>
      <c r="F5" s="21"/>
    </row>
    <row r="6" spans="1:6" ht="12.75" customHeight="1" x14ac:dyDescent="0.2">
      <c r="A6" s="25" t="s">
        <v>8</v>
      </c>
      <c r="B6" s="26"/>
      <c r="C6" s="558" t="s">
        <v>9</v>
      </c>
      <c r="D6" s="558"/>
      <c r="E6" s="558"/>
      <c r="F6" s="558"/>
    </row>
    <row r="7" spans="1:6" ht="12.75" customHeight="1" x14ac:dyDescent="0.2">
      <c r="A7" s="25"/>
      <c r="B7" s="26"/>
      <c r="C7" s="27"/>
      <c r="D7" s="27"/>
      <c r="E7" s="27"/>
      <c r="F7" s="27"/>
    </row>
    <row r="8" spans="1:6" ht="12.75" customHeight="1" x14ac:dyDescent="0.2">
      <c r="A8" s="25" t="s">
        <v>10</v>
      </c>
      <c r="B8" s="26"/>
      <c r="C8" s="558" t="s">
        <v>11</v>
      </c>
      <c r="D8" s="558"/>
      <c r="E8" s="558"/>
      <c r="F8" s="558"/>
    </row>
    <row r="9" spans="1:6" ht="12.75" customHeight="1" x14ac:dyDescent="0.2">
      <c r="A9" s="25"/>
      <c r="B9" s="26"/>
      <c r="C9" s="27"/>
      <c r="D9" s="27"/>
      <c r="E9" s="27"/>
      <c r="F9" s="27"/>
    </row>
    <row r="10" spans="1:6" ht="12.75" customHeight="1" x14ac:dyDescent="0.2">
      <c r="A10" s="25" t="s">
        <v>12</v>
      </c>
      <c r="C10" s="559" t="s">
        <v>13</v>
      </c>
      <c r="D10" s="559"/>
      <c r="E10" s="559"/>
      <c r="F10" s="559"/>
    </row>
    <row r="11" spans="1:6" ht="12.75" customHeight="1" x14ac:dyDescent="0.2">
      <c r="A11" s="22"/>
      <c r="B11" s="21"/>
      <c r="C11" s="28"/>
      <c r="D11" s="27"/>
      <c r="E11" s="29"/>
      <c r="F11" s="27"/>
    </row>
    <row r="12" spans="1:6" ht="12.75" customHeight="1" x14ac:dyDescent="0.2">
      <c r="A12" s="25" t="s">
        <v>14</v>
      </c>
      <c r="B12" s="21"/>
      <c r="C12" s="560" t="s">
        <v>15</v>
      </c>
      <c r="D12" s="560"/>
      <c r="E12" s="560"/>
      <c r="F12" s="560"/>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61" t="s">
        <v>20</v>
      </c>
      <c r="B18" s="561"/>
      <c r="C18" s="31" t="s">
        <v>21</v>
      </c>
      <c r="D18" s="27"/>
      <c r="E18" s="27"/>
      <c r="F18" s="27"/>
    </row>
    <row r="19" spans="1:6" ht="12.75" customHeight="1" x14ac:dyDescent="0.2">
      <c r="A19" s="22"/>
      <c r="B19" s="21"/>
      <c r="C19" s="32"/>
      <c r="D19" s="27"/>
      <c r="E19" s="27"/>
      <c r="F19" s="27"/>
    </row>
    <row r="20" spans="1:6" ht="89.25" customHeight="1" x14ac:dyDescent="0.2">
      <c r="A20" s="25" t="s">
        <v>22</v>
      </c>
      <c r="B20" s="21"/>
      <c r="C20" s="558" t="s">
        <v>23</v>
      </c>
      <c r="D20" s="558"/>
      <c r="E20" s="558"/>
      <c r="F20" s="558"/>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62" t="s">
        <v>38</v>
      </c>
      <c r="D33" s="556"/>
      <c r="E33" s="556"/>
      <c r="F33" s="556"/>
    </row>
    <row r="34" spans="1:6" ht="12.75" customHeight="1" x14ac:dyDescent="0.2">
      <c r="A34" s="26"/>
      <c r="B34" s="26"/>
      <c r="C34" s="563" t="s">
        <v>39</v>
      </c>
      <c r="D34" s="564"/>
      <c r="E34" s="564"/>
      <c r="F34" s="564"/>
    </row>
    <row r="35" spans="1:6" ht="25.5" customHeight="1" x14ac:dyDescent="0.2">
      <c r="A35" s="26"/>
      <c r="B35" s="26"/>
      <c r="C35" s="565" t="s">
        <v>40</v>
      </c>
      <c r="D35" s="566"/>
      <c r="E35" s="566"/>
      <c r="F35" s="566"/>
    </row>
    <row r="36" spans="1:6" ht="12.75" x14ac:dyDescent="0.2">
      <c r="B36" s="26"/>
    </row>
    <row r="37" spans="1:6" ht="12.75" x14ac:dyDescent="0.2">
      <c r="A37" s="22" t="s">
        <v>41</v>
      </c>
      <c r="C37" s="45" t="s">
        <v>42</v>
      </c>
      <c r="D37" s="36"/>
      <c r="E37" s="36"/>
      <c r="F37" s="36"/>
    </row>
    <row r="38" spans="1:6" ht="28.5" customHeight="1" x14ac:dyDescent="0.2">
      <c r="C38" s="556" t="s">
        <v>43</v>
      </c>
      <c r="D38" s="556"/>
      <c r="E38" s="556"/>
      <c r="F38" s="556"/>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7" t="s">
        <v>89</v>
      </c>
      <c r="C41" s="567"/>
      <c r="D41" s="567"/>
      <c r="E41" s="567"/>
      <c r="F41" s="567"/>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1149752</v>
      </c>
      <c r="E12" s="114">
        <v>1152234</v>
      </c>
      <c r="F12" s="114">
        <v>1152145</v>
      </c>
      <c r="G12" s="114">
        <v>1137909</v>
      </c>
      <c r="H12" s="114">
        <v>1129675</v>
      </c>
      <c r="I12" s="115">
        <v>20077</v>
      </c>
      <c r="J12" s="116">
        <v>1.7772368158983778</v>
      </c>
      <c r="N12" s="117"/>
    </row>
    <row r="13" spans="1:15" s="110" customFormat="1" ht="13.5" customHeight="1" x14ac:dyDescent="0.2">
      <c r="A13" s="118" t="s">
        <v>105</v>
      </c>
      <c r="B13" s="119" t="s">
        <v>106</v>
      </c>
      <c r="C13" s="113">
        <v>53.798123421398699</v>
      </c>
      <c r="D13" s="114">
        <v>618545</v>
      </c>
      <c r="E13" s="114">
        <v>619974</v>
      </c>
      <c r="F13" s="114">
        <v>621586</v>
      </c>
      <c r="G13" s="114">
        <v>612821</v>
      </c>
      <c r="H13" s="114">
        <v>607590</v>
      </c>
      <c r="I13" s="115">
        <v>10955</v>
      </c>
      <c r="J13" s="116">
        <v>1.80302506624533</v>
      </c>
    </row>
    <row r="14" spans="1:15" s="110" customFormat="1" ht="13.5" customHeight="1" x14ac:dyDescent="0.2">
      <c r="A14" s="120"/>
      <c r="B14" s="119" t="s">
        <v>107</v>
      </c>
      <c r="C14" s="113">
        <v>46.201876578601301</v>
      </c>
      <c r="D14" s="114">
        <v>531207</v>
      </c>
      <c r="E14" s="114">
        <v>532260</v>
      </c>
      <c r="F14" s="114">
        <v>530559</v>
      </c>
      <c r="G14" s="114">
        <v>525088</v>
      </c>
      <c r="H14" s="114">
        <v>522085</v>
      </c>
      <c r="I14" s="115">
        <v>9122</v>
      </c>
      <c r="J14" s="116">
        <v>1.7472250687148645</v>
      </c>
    </row>
    <row r="15" spans="1:15" s="110" customFormat="1" ht="13.5" customHeight="1" x14ac:dyDescent="0.2">
      <c r="A15" s="118" t="s">
        <v>105</v>
      </c>
      <c r="B15" s="121" t="s">
        <v>108</v>
      </c>
      <c r="C15" s="113">
        <v>8.8566055984247036</v>
      </c>
      <c r="D15" s="114">
        <v>101829</v>
      </c>
      <c r="E15" s="114">
        <v>105739</v>
      </c>
      <c r="F15" s="114">
        <v>106418</v>
      </c>
      <c r="G15" s="114">
        <v>101496</v>
      </c>
      <c r="H15" s="114">
        <v>102099</v>
      </c>
      <c r="I15" s="115">
        <v>-270</v>
      </c>
      <c r="J15" s="116">
        <v>-0.26444921105985369</v>
      </c>
    </row>
    <row r="16" spans="1:15" s="110" customFormat="1" ht="13.5" customHeight="1" x14ac:dyDescent="0.2">
      <c r="A16" s="118"/>
      <c r="B16" s="121" t="s">
        <v>109</v>
      </c>
      <c r="C16" s="113">
        <v>74.069277548549607</v>
      </c>
      <c r="D16" s="114">
        <v>851613</v>
      </c>
      <c r="E16" s="114">
        <v>852395</v>
      </c>
      <c r="F16" s="114">
        <v>854075</v>
      </c>
      <c r="G16" s="114">
        <v>848615</v>
      </c>
      <c r="H16" s="114">
        <v>843928</v>
      </c>
      <c r="I16" s="115">
        <v>7685</v>
      </c>
      <c r="J16" s="116">
        <v>0.91062270715037297</v>
      </c>
    </row>
    <row r="17" spans="1:10" s="110" customFormat="1" ht="13.5" customHeight="1" x14ac:dyDescent="0.2">
      <c r="A17" s="118"/>
      <c r="B17" s="121" t="s">
        <v>110</v>
      </c>
      <c r="C17" s="113">
        <v>15.884468998531858</v>
      </c>
      <c r="D17" s="114">
        <v>182632</v>
      </c>
      <c r="E17" s="114">
        <v>180545</v>
      </c>
      <c r="F17" s="114">
        <v>178299</v>
      </c>
      <c r="G17" s="114">
        <v>174889</v>
      </c>
      <c r="H17" s="114">
        <v>171283</v>
      </c>
      <c r="I17" s="115">
        <v>11349</v>
      </c>
      <c r="J17" s="116">
        <v>6.6258764734386952</v>
      </c>
    </row>
    <row r="18" spans="1:10" s="110" customFormat="1" ht="13.5" customHeight="1" x14ac:dyDescent="0.2">
      <c r="A18" s="120"/>
      <c r="B18" s="121" t="s">
        <v>111</v>
      </c>
      <c r="C18" s="113">
        <v>1.1896478544938387</v>
      </c>
      <c r="D18" s="114">
        <v>13678</v>
      </c>
      <c r="E18" s="114">
        <v>13554</v>
      </c>
      <c r="F18" s="114">
        <v>13353</v>
      </c>
      <c r="G18" s="114">
        <v>12909</v>
      </c>
      <c r="H18" s="114">
        <v>12365</v>
      </c>
      <c r="I18" s="115">
        <v>1313</v>
      </c>
      <c r="J18" s="116">
        <v>10.618681763040842</v>
      </c>
    </row>
    <row r="19" spans="1:10" s="110" customFormat="1" ht="13.5" customHeight="1" x14ac:dyDescent="0.2">
      <c r="A19" s="120"/>
      <c r="B19" s="121" t="s">
        <v>112</v>
      </c>
      <c r="C19" s="113">
        <v>0.32563544138214157</v>
      </c>
      <c r="D19" s="114">
        <v>3744</v>
      </c>
      <c r="E19" s="114">
        <v>3683</v>
      </c>
      <c r="F19" s="114">
        <v>3767</v>
      </c>
      <c r="G19" s="114">
        <v>3327</v>
      </c>
      <c r="H19" s="114">
        <v>3099</v>
      </c>
      <c r="I19" s="115">
        <v>645</v>
      </c>
      <c r="J19" s="116">
        <v>20.813165537270088</v>
      </c>
    </row>
    <row r="20" spans="1:10" s="110" customFormat="1" ht="13.5" customHeight="1" x14ac:dyDescent="0.2">
      <c r="A20" s="118" t="s">
        <v>113</v>
      </c>
      <c r="B20" s="122" t="s">
        <v>114</v>
      </c>
      <c r="C20" s="113">
        <v>75.304587424070576</v>
      </c>
      <c r="D20" s="114">
        <v>865816</v>
      </c>
      <c r="E20" s="114">
        <v>866798</v>
      </c>
      <c r="F20" s="114">
        <v>871021</v>
      </c>
      <c r="G20" s="114">
        <v>859047</v>
      </c>
      <c r="H20" s="114">
        <v>854584</v>
      </c>
      <c r="I20" s="115">
        <v>11232</v>
      </c>
      <c r="J20" s="116">
        <v>1.3143236943354895</v>
      </c>
    </row>
    <row r="21" spans="1:10" s="110" customFormat="1" ht="13.5" customHeight="1" x14ac:dyDescent="0.2">
      <c r="A21" s="120"/>
      <c r="B21" s="122" t="s">
        <v>115</v>
      </c>
      <c r="C21" s="113">
        <v>24.695412575929417</v>
      </c>
      <c r="D21" s="114">
        <v>283936</v>
      </c>
      <c r="E21" s="114">
        <v>285436</v>
      </c>
      <c r="F21" s="114">
        <v>281124</v>
      </c>
      <c r="G21" s="114">
        <v>278862</v>
      </c>
      <c r="H21" s="114">
        <v>275091</v>
      </c>
      <c r="I21" s="115">
        <v>8845</v>
      </c>
      <c r="J21" s="116">
        <v>3.2152996644746645</v>
      </c>
    </row>
    <row r="22" spans="1:10" s="110" customFormat="1" ht="13.5" customHeight="1" x14ac:dyDescent="0.2">
      <c r="A22" s="118" t="s">
        <v>113</v>
      </c>
      <c r="B22" s="122" t="s">
        <v>116</v>
      </c>
      <c r="C22" s="113">
        <v>76.764641418323251</v>
      </c>
      <c r="D22" s="114">
        <v>882603</v>
      </c>
      <c r="E22" s="114">
        <v>886340</v>
      </c>
      <c r="F22" s="114">
        <v>886804</v>
      </c>
      <c r="G22" s="114">
        <v>877175</v>
      </c>
      <c r="H22" s="114">
        <v>873723</v>
      </c>
      <c r="I22" s="115">
        <v>8880</v>
      </c>
      <c r="J22" s="116">
        <v>1.0163404191030796</v>
      </c>
    </row>
    <row r="23" spans="1:10" s="110" customFormat="1" ht="13.5" customHeight="1" x14ac:dyDescent="0.2">
      <c r="A23" s="123"/>
      <c r="B23" s="124" t="s">
        <v>117</v>
      </c>
      <c r="C23" s="125">
        <v>23.174649837530179</v>
      </c>
      <c r="D23" s="114">
        <v>266451</v>
      </c>
      <c r="E23" s="114">
        <v>265232</v>
      </c>
      <c r="F23" s="114">
        <v>264664</v>
      </c>
      <c r="G23" s="114">
        <v>260113</v>
      </c>
      <c r="H23" s="114">
        <v>255336</v>
      </c>
      <c r="I23" s="115">
        <v>11115</v>
      </c>
      <c r="J23" s="116">
        <v>4.3530876962120502</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193326</v>
      </c>
      <c r="E26" s="114">
        <v>200810</v>
      </c>
      <c r="F26" s="114">
        <v>198520</v>
      </c>
      <c r="G26" s="114">
        <v>200118</v>
      </c>
      <c r="H26" s="140">
        <v>197054</v>
      </c>
      <c r="I26" s="115">
        <v>-3728</v>
      </c>
      <c r="J26" s="116">
        <v>-1.8918672039136479</v>
      </c>
    </row>
    <row r="27" spans="1:10" s="110" customFormat="1" ht="13.5" customHeight="1" x14ac:dyDescent="0.2">
      <c r="A27" s="118" t="s">
        <v>105</v>
      </c>
      <c r="B27" s="119" t="s">
        <v>106</v>
      </c>
      <c r="C27" s="113">
        <v>42.400401394535656</v>
      </c>
      <c r="D27" s="115">
        <v>81971</v>
      </c>
      <c r="E27" s="114">
        <v>84895</v>
      </c>
      <c r="F27" s="114">
        <v>83818</v>
      </c>
      <c r="G27" s="114">
        <v>83986</v>
      </c>
      <c r="H27" s="140">
        <v>82664</v>
      </c>
      <c r="I27" s="115">
        <v>-693</v>
      </c>
      <c r="J27" s="116">
        <v>-0.83833349462885898</v>
      </c>
    </row>
    <row r="28" spans="1:10" s="110" customFormat="1" ht="13.5" customHeight="1" x14ac:dyDescent="0.2">
      <c r="A28" s="120"/>
      <c r="B28" s="119" t="s">
        <v>107</v>
      </c>
      <c r="C28" s="113">
        <v>57.599598605464344</v>
      </c>
      <c r="D28" s="115">
        <v>111355</v>
      </c>
      <c r="E28" s="114">
        <v>115915</v>
      </c>
      <c r="F28" s="114">
        <v>114702</v>
      </c>
      <c r="G28" s="114">
        <v>116132</v>
      </c>
      <c r="H28" s="140">
        <v>114390</v>
      </c>
      <c r="I28" s="115">
        <v>-3035</v>
      </c>
      <c r="J28" s="116">
        <v>-2.6532039513943526</v>
      </c>
    </row>
    <row r="29" spans="1:10" s="110" customFormat="1" ht="13.5" customHeight="1" x14ac:dyDescent="0.2">
      <c r="A29" s="118" t="s">
        <v>105</v>
      </c>
      <c r="B29" s="121" t="s">
        <v>108</v>
      </c>
      <c r="C29" s="113">
        <v>19.047619047619047</v>
      </c>
      <c r="D29" s="115">
        <v>36824</v>
      </c>
      <c r="E29" s="114">
        <v>39382</v>
      </c>
      <c r="F29" s="114">
        <v>38042</v>
      </c>
      <c r="G29" s="114">
        <v>39468</v>
      </c>
      <c r="H29" s="140">
        <v>38093</v>
      </c>
      <c r="I29" s="115">
        <v>-1269</v>
      </c>
      <c r="J29" s="116">
        <v>-3.3313207150920117</v>
      </c>
    </row>
    <row r="30" spans="1:10" s="110" customFormat="1" ht="13.5" customHeight="1" x14ac:dyDescent="0.2">
      <c r="A30" s="118"/>
      <c r="B30" s="121" t="s">
        <v>109</v>
      </c>
      <c r="C30" s="113">
        <v>55.129677332588479</v>
      </c>
      <c r="D30" s="115">
        <v>106580</v>
      </c>
      <c r="E30" s="114">
        <v>110625</v>
      </c>
      <c r="F30" s="114">
        <v>110002</v>
      </c>
      <c r="G30" s="114">
        <v>110530</v>
      </c>
      <c r="H30" s="140">
        <v>109478</v>
      </c>
      <c r="I30" s="115">
        <v>-2898</v>
      </c>
      <c r="J30" s="116">
        <v>-2.6471071813515046</v>
      </c>
    </row>
    <row r="31" spans="1:10" s="110" customFormat="1" ht="13.5" customHeight="1" x14ac:dyDescent="0.2">
      <c r="A31" s="118"/>
      <c r="B31" s="121" t="s">
        <v>110</v>
      </c>
      <c r="C31" s="113">
        <v>13.631379121277014</v>
      </c>
      <c r="D31" s="115">
        <v>26353</v>
      </c>
      <c r="E31" s="114">
        <v>26681</v>
      </c>
      <c r="F31" s="114">
        <v>26556</v>
      </c>
      <c r="G31" s="114">
        <v>26364</v>
      </c>
      <c r="H31" s="140">
        <v>25882</v>
      </c>
      <c r="I31" s="115">
        <v>471</v>
      </c>
      <c r="J31" s="116">
        <v>1.819797542693764</v>
      </c>
    </row>
    <row r="32" spans="1:10" s="110" customFormat="1" ht="13.5" customHeight="1" x14ac:dyDescent="0.2">
      <c r="A32" s="120"/>
      <c r="B32" s="121" t="s">
        <v>111</v>
      </c>
      <c r="C32" s="113">
        <v>12.190807237515905</v>
      </c>
      <c r="D32" s="115">
        <v>23568</v>
      </c>
      <c r="E32" s="114">
        <v>24122</v>
      </c>
      <c r="F32" s="114">
        <v>23920</v>
      </c>
      <c r="G32" s="114">
        <v>23756</v>
      </c>
      <c r="H32" s="140">
        <v>23600</v>
      </c>
      <c r="I32" s="115">
        <v>-32</v>
      </c>
      <c r="J32" s="116">
        <v>-0.13559322033898305</v>
      </c>
    </row>
    <row r="33" spans="1:10" s="110" customFormat="1" ht="13.5" customHeight="1" x14ac:dyDescent="0.2">
      <c r="A33" s="120"/>
      <c r="B33" s="121" t="s">
        <v>112</v>
      </c>
      <c r="C33" s="113">
        <v>0.92486266720461807</v>
      </c>
      <c r="D33" s="115">
        <v>1788</v>
      </c>
      <c r="E33" s="114">
        <v>1808</v>
      </c>
      <c r="F33" s="114">
        <v>1840</v>
      </c>
      <c r="G33" s="114">
        <v>1584</v>
      </c>
      <c r="H33" s="140">
        <v>1507</v>
      </c>
      <c r="I33" s="115">
        <v>281</v>
      </c>
      <c r="J33" s="116">
        <v>18.646317186463172</v>
      </c>
    </row>
    <row r="34" spans="1:10" s="110" customFormat="1" ht="13.5" customHeight="1" x14ac:dyDescent="0.2">
      <c r="A34" s="118" t="s">
        <v>113</v>
      </c>
      <c r="B34" s="122" t="s">
        <v>116</v>
      </c>
      <c r="C34" s="113">
        <v>69.013479821648403</v>
      </c>
      <c r="D34" s="115">
        <v>133421</v>
      </c>
      <c r="E34" s="114">
        <v>138949</v>
      </c>
      <c r="F34" s="114">
        <v>137828</v>
      </c>
      <c r="G34" s="114">
        <v>138842</v>
      </c>
      <c r="H34" s="140">
        <v>137048</v>
      </c>
      <c r="I34" s="115">
        <v>-3627</v>
      </c>
      <c r="J34" s="116">
        <v>-2.6465180082890667</v>
      </c>
    </row>
    <row r="35" spans="1:10" s="110" customFormat="1" ht="13.5" customHeight="1" x14ac:dyDescent="0.2">
      <c r="A35" s="118"/>
      <c r="B35" s="119" t="s">
        <v>117</v>
      </c>
      <c r="C35" s="113">
        <v>30.695819496601594</v>
      </c>
      <c r="D35" s="115">
        <v>59343</v>
      </c>
      <c r="E35" s="114">
        <v>61306</v>
      </c>
      <c r="F35" s="114">
        <v>60165</v>
      </c>
      <c r="G35" s="114">
        <v>60738</v>
      </c>
      <c r="H35" s="140">
        <v>59504</v>
      </c>
      <c r="I35" s="115">
        <v>-161</v>
      </c>
      <c r="J35" s="116">
        <v>-0.27057004571121268</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92714</v>
      </c>
      <c r="E37" s="114">
        <v>96625</v>
      </c>
      <c r="F37" s="114">
        <v>95017</v>
      </c>
      <c r="G37" s="114">
        <v>97726</v>
      </c>
      <c r="H37" s="140">
        <v>96559</v>
      </c>
      <c r="I37" s="115">
        <v>-3845</v>
      </c>
      <c r="J37" s="116">
        <v>-3.9820213548193331</v>
      </c>
    </row>
    <row r="38" spans="1:10" s="110" customFormat="1" ht="13.5" customHeight="1" x14ac:dyDescent="0.2">
      <c r="A38" s="118" t="s">
        <v>105</v>
      </c>
      <c r="B38" s="119" t="s">
        <v>106</v>
      </c>
      <c r="C38" s="113">
        <v>38.911059818366155</v>
      </c>
      <c r="D38" s="115">
        <v>36076</v>
      </c>
      <c r="E38" s="114">
        <v>37351</v>
      </c>
      <c r="F38" s="114">
        <v>36417</v>
      </c>
      <c r="G38" s="114">
        <v>37539</v>
      </c>
      <c r="H38" s="140">
        <v>37130</v>
      </c>
      <c r="I38" s="115">
        <v>-1054</v>
      </c>
      <c r="J38" s="116">
        <v>-2.838674925935901</v>
      </c>
    </row>
    <row r="39" spans="1:10" s="110" customFormat="1" ht="13.5" customHeight="1" x14ac:dyDescent="0.2">
      <c r="A39" s="120"/>
      <c r="B39" s="119" t="s">
        <v>107</v>
      </c>
      <c r="C39" s="113">
        <v>61.088940181633845</v>
      </c>
      <c r="D39" s="115">
        <v>56638</v>
      </c>
      <c r="E39" s="114">
        <v>59274</v>
      </c>
      <c r="F39" s="114">
        <v>58600</v>
      </c>
      <c r="G39" s="114">
        <v>60187</v>
      </c>
      <c r="H39" s="140">
        <v>59429</v>
      </c>
      <c r="I39" s="115">
        <v>-2791</v>
      </c>
      <c r="J39" s="116">
        <v>-4.6963603627858452</v>
      </c>
    </row>
    <row r="40" spans="1:10" s="110" customFormat="1" ht="13.5" customHeight="1" x14ac:dyDescent="0.2">
      <c r="A40" s="118" t="s">
        <v>105</v>
      </c>
      <c r="B40" s="121" t="s">
        <v>108</v>
      </c>
      <c r="C40" s="113">
        <v>27.662488944495976</v>
      </c>
      <c r="D40" s="115">
        <v>25647</v>
      </c>
      <c r="E40" s="114">
        <v>27253</v>
      </c>
      <c r="F40" s="114">
        <v>26030</v>
      </c>
      <c r="G40" s="114">
        <v>27776</v>
      </c>
      <c r="H40" s="140">
        <v>26588</v>
      </c>
      <c r="I40" s="115">
        <v>-941</v>
      </c>
      <c r="J40" s="116">
        <v>-3.5391906123063035</v>
      </c>
    </row>
    <row r="41" spans="1:10" s="110" customFormat="1" ht="13.5" customHeight="1" x14ac:dyDescent="0.2">
      <c r="A41" s="118"/>
      <c r="B41" s="121" t="s">
        <v>109</v>
      </c>
      <c r="C41" s="113">
        <v>34.97853614340876</v>
      </c>
      <c r="D41" s="115">
        <v>32430</v>
      </c>
      <c r="E41" s="114">
        <v>33930</v>
      </c>
      <c r="F41" s="114">
        <v>33635</v>
      </c>
      <c r="G41" s="114">
        <v>34599</v>
      </c>
      <c r="H41" s="140">
        <v>34805</v>
      </c>
      <c r="I41" s="115">
        <v>-2375</v>
      </c>
      <c r="J41" s="116">
        <v>-6.8237322223818415</v>
      </c>
    </row>
    <row r="42" spans="1:10" s="110" customFormat="1" ht="13.5" customHeight="1" x14ac:dyDescent="0.2">
      <c r="A42" s="118"/>
      <c r="B42" s="121" t="s">
        <v>110</v>
      </c>
      <c r="C42" s="113">
        <v>13.275233513816683</v>
      </c>
      <c r="D42" s="115">
        <v>12308</v>
      </c>
      <c r="E42" s="114">
        <v>12571</v>
      </c>
      <c r="F42" s="114">
        <v>12667</v>
      </c>
      <c r="G42" s="114">
        <v>12802</v>
      </c>
      <c r="H42" s="140">
        <v>12745</v>
      </c>
      <c r="I42" s="115">
        <v>-437</v>
      </c>
      <c r="J42" s="116">
        <v>-3.4287956061200471</v>
      </c>
    </row>
    <row r="43" spans="1:10" s="110" customFormat="1" ht="13.5" customHeight="1" x14ac:dyDescent="0.2">
      <c r="A43" s="120"/>
      <c r="B43" s="121" t="s">
        <v>111</v>
      </c>
      <c r="C43" s="113">
        <v>24.082662812520223</v>
      </c>
      <c r="D43" s="115">
        <v>22328</v>
      </c>
      <c r="E43" s="114">
        <v>22871</v>
      </c>
      <c r="F43" s="114">
        <v>22685</v>
      </c>
      <c r="G43" s="114">
        <v>22549</v>
      </c>
      <c r="H43" s="140">
        <v>22420</v>
      </c>
      <c r="I43" s="115">
        <v>-92</v>
      </c>
      <c r="J43" s="116">
        <v>-0.41034790365744872</v>
      </c>
    </row>
    <row r="44" spans="1:10" s="110" customFormat="1" ht="13.5" customHeight="1" x14ac:dyDescent="0.2">
      <c r="A44" s="120"/>
      <c r="B44" s="121" t="s">
        <v>112</v>
      </c>
      <c r="C44" s="113">
        <v>1.6103285372219944</v>
      </c>
      <c r="D44" s="115">
        <v>1493</v>
      </c>
      <c r="E44" s="114">
        <v>1531</v>
      </c>
      <c r="F44" s="114">
        <v>1555</v>
      </c>
      <c r="G44" s="114">
        <v>1321</v>
      </c>
      <c r="H44" s="140">
        <v>1254</v>
      </c>
      <c r="I44" s="115">
        <v>239</v>
      </c>
      <c r="J44" s="116">
        <v>19.059011164274324</v>
      </c>
    </row>
    <row r="45" spans="1:10" s="110" customFormat="1" ht="13.5" customHeight="1" x14ac:dyDescent="0.2">
      <c r="A45" s="118" t="s">
        <v>113</v>
      </c>
      <c r="B45" s="122" t="s">
        <v>116</v>
      </c>
      <c r="C45" s="113">
        <v>74.287594106607415</v>
      </c>
      <c r="D45" s="115">
        <v>68875</v>
      </c>
      <c r="E45" s="114">
        <v>72065</v>
      </c>
      <c r="F45" s="114">
        <v>71129</v>
      </c>
      <c r="G45" s="114">
        <v>72916</v>
      </c>
      <c r="H45" s="140">
        <v>71983</v>
      </c>
      <c r="I45" s="115">
        <v>-3108</v>
      </c>
      <c r="J45" s="116">
        <v>-4.3176861203339678</v>
      </c>
    </row>
    <row r="46" spans="1:10" s="110" customFormat="1" ht="13.5" customHeight="1" x14ac:dyDescent="0.2">
      <c r="A46" s="118"/>
      <c r="B46" s="119" t="s">
        <v>117</v>
      </c>
      <c r="C46" s="113">
        <v>25.123498069331493</v>
      </c>
      <c r="D46" s="115">
        <v>23293</v>
      </c>
      <c r="E46" s="114">
        <v>24016</v>
      </c>
      <c r="F46" s="114">
        <v>23374</v>
      </c>
      <c r="G46" s="114">
        <v>24283</v>
      </c>
      <c r="H46" s="140">
        <v>24083</v>
      </c>
      <c r="I46" s="115">
        <v>-790</v>
      </c>
      <c r="J46" s="116">
        <v>-3.2803222189926502</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100612</v>
      </c>
      <c r="E48" s="114">
        <v>104185</v>
      </c>
      <c r="F48" s="114">
        <v>103503</v>
      </c>
      <c r="G48" s="114">
        <v>102392</v>
      </c>
      <c r="H48" s="140">
        <v>100495</v>
      </c>
      <c r="I48" s="115">
        <v>117</v>
      </c>
      <c r="J48" s="116">
        <v>0.11642370267177471</v>
      </c>
    </row>
    <row r="49" spans="1:12" s="110" customFormat="1" ht="13.5" customHeight="1" x14ac:dyDescent="0.2">
      <c r="A49" s="118" t="s">
        <v>105</v>
      </c>
      <c r="B49" s="119" t="s">
        <v>106</v>
      </c>
      <c r="C49" s="113">
        <v>45.615831113584861</v>
      </c>
      <c r="D49" s="115">
        <v>45895</v>
      </c>
      <c r="E49" s="114">
        <v>47544</v>
      </c>
      <c r="F49" s="114">
        <v>47401</v>
      </c>
      <c r="G49" s="114">
        <v>46447</v>
      </c>
      <c r="H49" s="140">
        <v>45534</v>
      </c>
      <c r="I49" s="115">
        <v>361</v>
      </c>
      <c r="J49" s="116">
        <v>0.79281416084683975</v>
      </c>
    </row>
    <row r="50" spans="1:12" s="110" customFormat="1" ht="13.5" customHeight="1" x14ac:dyDescent="0.2">
      <c r="A50" s="120"/>
      <c r="B50" s="119" t="s">
        <v>107</v>
      </c>
      <c r="C50" s="113">
        <v>54.384168886415139</v>
      </c>
      <c r="D50" s="115">
        <v>54717</v>
      </c>
      <c r="E50" s="114">
        <v>56641</v>
      </c>
      <c r="F50" s="114">
        <v>56102</v>
      </c>
      <c r="G50" s="114">
        <v>55945</v>
      </c>
      <c r="H50" s="140">
        <v>54961</v>
      </c>
      <c r="I50" s="115">
        <v>-244</v>
      </c>
      <c r="J50" s="116">
        <v>-0.44395116537180912</v>
      </c>
    </row>
    <row r="51" spans="1:12" s="110" customFormat="1" ht="13.5" customHeight="1" x14ac:dyDescent="0.2">
      <c r="A51" s="118" t="s">
        <v>105</v>
      </c>
      <c r="B51" s="121" t="s">
        <v>108</v>
      </c>
      <c r="C51" s="113">
        <v>11.109012841410568</v>
      </c>
      <c r="D51" s="115">
        <v>11177</v>
      </c>
      <c r="E51" s="114">
        <v>12129</v>
      </c>
      <c r="F51" s="114">
        <v>12012</v>
      </c>
      <c r="G51" s="114">
        <v>11692</v>
      </c>
      <c r="H51" s="140">
        <v>11505</v>
      </c>
      <c r="I51" s="115">
        <v>-328</v>
      </c>
      <c r="J51" s="116">
        <v>-2.8509343763581052</v>
      </c>
    </row>
    <row r="52" spans="1:12" s="110" customFormat="1" ht="13.5" customHeight="1" x14ac:dyDescent="0.2">
      <c r="A52" s="118"/>
      <c r="B52" s="121" t="s">
        <v>109</v>
      </c>
      <c r="C52" s="113">
        <v>73.698962350415457</v>
      </c>
      <c r="D52" s="115">
        <v>74150</v>
      </c>
      <c r="E52" s="114">
        <v>76695</v>
      </c>
      <c r="F52" s="114">
        <v>76367</v>
      </c>
      <c r="G52" s="114">
        <v>75931</v>
      </c>
      <c r="H52" s="140">
        <v>74673</v>
      </c>
      <c r="I52" s="115">
        <v>-523</v>
      </c>
      <c r="J52" s="116">
        <v>-0.70038702074377623</v>
      </c>
    </row>
    <row r="53" spans="1:12" s="110" customFormat="1" ht="13.5" customHeight="1" x14ac:dyDescent="0.2">
      <c r="A53" s="118"/>
      <c r="B53" s="121" t="s">
        <v>110</v>
      </c>
      <c r="C53" s="113">
        <v>13.959567447222994</v>
      </c>
      <c r="D53" s="115">
        <v>14045</v>
      </c>
      <c r="E53" s="114">
        <v>14110</v>
      </c>
      <c r="F53" s="114">
        <v>13889</v>
      </c>
      <c r="G53" s="114">
        <v>13562</v>
      </c>
      <c r="H53" s="140">
        <v>13137</v>
      </c>
      <c r="I53" s="115">
        <v>908</v>
      </c>
      <c r="J53" s="116">
        <v>6.9117759001294052</v>
      </c>
    </row>
    <row r="54" spans="1:12" s="110" customFormat="1" ht="13.5" customHeight="1" x14ac:dyDescent="0.2">
      <c r="A54" s="120"/>
      <c r="B54" s="121" t="s">
        <v>111</v>
      </c>
      <c r="C54" s="113">
        <v>1.2324573609509799</v>
      </c>
      <c r="D54" s="115">
        <v>1240</v>
      </c>
      <c r="E54" s="114">
        <v>1251</v>
      </c>
      <c r="F54" s="114">
        <v>1235</v>
      </c>
      <c r="G54" s="114">
        <v>1207</v>
      </c>
      <c r="H54" s="140">
        <v>1180</v>
      </c>
      <c r="I54" s="115">
        <v>60</v>
      </c>
      <c r="J54" s="116">
        <v>5.0847457627118642</v>
      </c>
    </row>
    <row r="55" spans="1:12" s="110" customFormat="1" ht="13.5" customHeight="1" x14ac:dyDescent="0.2">
      <c r="A55" s="120"/>
      <c r="B55" s="121" t="s">
        <v>112</v>
      </c>
      <c r="C55" s="113">
        <v>0.29320558183914441</v>
      </c>
      <c r="D55" s="115">
        <v>295</v>
      </c>
      <c r="E55" s="114">
        <v>277</v>
      </c>
      <c r="F55" s="114">
        <v>285</v>
      </c>
      <c r="G55" s="114">
        <v>263</v>
      </c>
      <c r="H55" s="140">
        <v>253</v>
      </c>
      <c r="I55" s="115">
        <v>42</v>
      </c>
      <c r="J55" s="116">
        <v>16.600790513833992</v>
      </c>
    </row>
    <row r="56" spans="1:12" s="110" customFormat="1" ht="13.5" customHeight="1" x14ac:dyDescent="0.2">
      <c r="A56" s="118" t="s">
        <v>113</v>
      </c>
      <c r="B56" s="122" t="s">
        <v>116</v>
      </c>
      <c r="C56" s="113">
        <v>64.153381306404796</v>
      </c>
      <c r="D56" s="115">
        <v>64546</v>
      </c>
      <c r="E56" s="114">
        <v>66884</v>
      </c>
      <c r="F56" s="114">
        <v>66699</v>
      </c>
      <c r="G56" s="114">
        <v>65926</v>
      </c>
      <c r="H56" s="140">
        <v>65065</v>
      </c>
      <c r="I56" s="115">
        <v>-519</v>
      </c>
      <c r="J56" s="116">
        <v>-0.79766387458695154</v>
      </c>
    </row>
    <row r="57" spans="1:12" s="110" customFormat="1" ht="13.5" customHeight="1" x14ac:dyDescent="0.2">
      <c r="A57" s="142"/>
      <c r="B57" s="124" t="s">
        <v>117</v>
      </c>
      <c r="C57" s="125">
        <v>35.830716017970026</v>
      </c>
      <c r="D57" s="143">
        <v>36050</v>
      </c>
      <c r="E57" s="144">
        <v>37290</v>
      </c>
      <c r="F57" s="144">
        <v>36791</v>
      </c>
      <c r="G57" s="144">
        <v>36455</v>
      </c>
      <c r="H57" s="145">
        <v>35421</v>
      </c>
      <c r="I57" s="143">
        <v>629</v>
      </c>
      <c r="J57" s="146">
        <v>1.7757827277603682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2" t="s">
        <v>516</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5" t="s">
        <v>57</v>
      </c>
      <c r="B6" s="595"/>
      <c r="C6" s="167"/>
      <c r="D6" s="596" t="s">
        <v>127</v>
      </c>
      <c r="E6" s="596"/>
      <c r="F6" s="596"/>
      <c r="G6" s="596"/>
      <c r="H6" s="596"/>
      <c r="I6" s="596"/>
      <c r="J6" s="160"/>
      <c r="K6" s="161"/>
    </row>
    <row r="7" spans="1:11" s="94" customFormat="1" ht="24.95" customHeight="1" x14ac:dyDescent="0.2">
      <c r="A7" s="168"/>
      <c r="B7" s="169"/>
      <c r="C7" s="170"/>
      <c r="D7" s="594" t="s">
        <v>66</v>
      </c>
      <c r="E7" s="594"/>
      <c r="F7" s="594"/>
      <c r="G7" s="594" t="s">
        <v>128</v>
      </c>
      <c r="H7" s="594"/>
      <c r="I7" s="594"/>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600" t="s">
        <v>13</v>
      </c>
      <c r="B15" s="572"/>
      <c r="C15" s="572"/>
      <c r="D15" s="572"/>
      <c r="E15" s="572"/>
      <c r="F15" s="572"/>
      <c r="G15" s="572"/>
      <c r="H15" s="572"/>
      <c r="I15" s="601"/>
      <c r="J15" s="188"/>
      <c r="K15" s="161"/>
    </row>
    <row r="16" spans="1:11" s="192" customFormat="1" ht="24.95" customHeight="1" x14ac:dyDescent="0.2">
      <c r="A16" s="602" t="s">
        <v>104</v>
      </c>
      <c r="B16" s="603"/>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8" t="s">
        <v>139</v>
      </c>
      <c r="C20" s="598"/>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8" t="s">
        <v>143</v>
      </c>
      <c r="C22" s="598"/>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8" t="s">
        <v>155</v>
      </c>
      <c r="C28" s="598"/>
      <c r="D28" s="196"/>
      <c r="E28" s="196"/>
      <c r="F28" s="196"/>
      <c r="G28" s="196"/>
      <c r="H28" s="196"/>
      <c r="I28" s="197"/>
    </row>
    <row r="29" spans="1:9" s="198" customFormat="1" ht="24.95" customHeight="1" x14ac:dyDescent="0.2">
      <c r="A29" s="193" t="s">
        <v>156</v>
      </c>
      <c r="B29" s="598" t="s">
        <v>157</v>
      </c>
      <c r="C29" s="598"/>
      <c r="D29" s="196"/>
      <c r="E29" s="196"/>
      <c r="F29" s="196"/>
      <c r="G29" s="196"/>
      <c r="H29" s="196"/>
      <c r="I29" s="197"/>
    </row>
    <row r="30" spans="1:9" s="198" customFormat="1" ht="24.95" customHeight="1" x14ac:dyDescent="0.2">
      <c r="A30" s="201" t="s">
        <v>158</v>
      </c>
      <c r="B30" s="597" t="s">
        <v>159</v>
      </c>
      <c r="C30" s="597"/>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8" t="s">
        <v>162</v>
      </c>
      <c r="C32" s="598"/>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8" t="s">
        <v>168</v>
      </c>
      <c r="C36" s="598"/>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9" t="s">
        <v>175</v>
      </c>
      <c r="B44" s="599"/>
      <c r="C44" s="599"/>
      <c r="D44" s="599"/>
      <c r="E44" s="599"/>
      <c r="F44" s="599"/>
      <c r="G44" s="599"/>
      <c r="H44" s="599"/>
      <c r="I44" s="599"/>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B30:C30"/>
    <mergeCell ref="B32:C32"/>
    <mergeCell ref="B36:C36"/>
    <mergeCell ref="A44:I44"/>
    <mergeCell ref="A15:I15"/>
    <mergeCell ref="A16:B16"/>
    <mergeCell ref="B20:C20"/>
    <mergeCell ref="B22:C22"/>
    <mergeCell ref="B28:C28"/>
    <mergeCell ref="B29:C29"/>
    <mergeCell ref="D7:F7"/>
    <mergeCell ref="G7:I7"/>
    <mergeCell ref="A3:I3"/>
    <mergeCell ref="A4:I4"/>
    <mergeCell ref="A5:D5"/>
    <mergeCell ref="A6:B6"/>
    <mergeCell ref="D6:I6"/>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92" t="s">
        <v>97</v>
      </c>
      <c r="E8" s="592" t="s">
        <v>98</v>
      </c>
      <c r="F8" s="592" t="s">
        <v>99</v>
      </c>
      <c r="G8" s="592" t="s">
        <v>100</v>
      </c>
      <c r="H8" s="592" t="s">
        <v>101</v>
      </c>
      <c r="I8" s="590"/>
      <c r="J8" s="591"/>
    </row>
    <row r="9" spans="1:15" ht="12" customHeight="1" x14ac:dyDescent="0.2">
      <c r="A9" s="578"/>
      <c r="B9" s="579"/>
      <c r="C9" s="583"/>
      <c r="D9" s="593"/>
      <c r="E9" s="593"/>
      <c r="F9" s="593"/>
      <c r="G9" s="593"/>
      <c r="H9" s="593"/>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1149752</v>
      </c>
      <c r="E12" s="236">
        <v>1152234</v>
      </c>
      <c r="F12" s="114">
        <v>1152145</v>
      </c>
      <c r="G12" s="114">
        <v>1137909</v>
      </c>
      <c r="H12" s="140">
        <v>1129675</v>
      </c>
      <c r="I12" s="115">
        <v>20077</v>
      </c>
      <c r="J12" s="116">
        <v>1.7772368158983778</v>
      </c>
    </row>
    <row r="13" spans="1:15" s="110" customFormat="1" ht="12" customHeight="1" x14ac:dyDescent="0.2">
      <c r="A13" s="118" t="s">
        <v>105</v>
      </c>
      <c r="B13" s="119" t="s">
        <v>106</v>
      </c>
      <c r="C13" s="113">
        <v>53.798123421398699</v>
      </c>
      <c r="D13" s="115">
        <v>618545</v>
      </c>
      <c r="E13" s="114">
        <v>619974</v>
      </c>
      <c r="F13" s="114">
        <v>621586</v>
      </c>
      <c r="G13" s="114">
        <v>612821</v>
      </c>
      <c r="H13" s="140">
        <v>607590</v>
      </c>
      <c r="I13" s="115">
        <v>10955</v>
      </c>
      <c r="J13" s="116">
        <v>1.80302506624533</v>
      </c>
    </row>
    <row r="14" spans="1:15" s="110" customFormat="1" ht="12" customHeight="1" x14ac:dyDescent="0.2">
      <c r="A14" s="118"/>
      <c r="B14" s="119" t="s">
        <v>107</v>
      </c>
      <c r="C14" s="113">
        <v>46.201876578601301</v>
      </c>
      <c r="D14" s="115">
        <v>531207</v>
      </c>
      <c r="E14" s="114">
        <v>532260</v>
      </c>
      <c r="F14" s="114">
        <v>530559</v>
      </c>
      <c r="G14" s="114">
        <v>525088</v>
      </c>
      <c r="H14" s="140">
        <v>522085</v>
      </c>
      <c r="I14" s="115">
        <v>9122</v>
      </c>
      <c r="J14" s="116">
        <v>1.7472250687148645</v>
      </c>
    </row>
    <row r="15" spans="1:15" s="110" customFormat="1" ht="12" customHeight="1" x14ac:dyDescent="0.2">
      <c r="A15" s="118" t="s">
        <v>105</v>
      </c>
      <c r="B15" s="121" t="s">
        <v>108</v>
      </c>
      <c r="C15" s="113">
        <v>8.8566055984247036</v>
      </c>
      <c r="D15" s="115">
        <v>101829</v>
      </c>
      <c r="E15" s="114">
        <v>105739</v>
      </c>
      <c r="F15" s="114">
        <v>106418</v>
      </c>
      <c r="G15" s="114">
        <v>101496</v>
      </c>
      <c r="H15" s="140">
        <v>102099</v>
      </c>
      <c r="I15" s="115">
        <v>-270</v>
      </c>
      <c r="J15" s="116">
        <v>-0.26444921105985369</v>
      </c>
    </row>
    <row r="16" spans="1:15" s="110" customFormat="1" ht="12" customHeight="1" x14ac:dyDescent="0.2">
      <c r="A16" s="118"/>
      <c r="B16" s="121" t="s">
        <v>109</v>
      </c>
      <c r="C16" s="113">
        <v>74.069277548549607</v>
      </c>
      <c r="D16" s="115">
        <v>851613</v>
      </c>
      <c r="E16" s="114">
        <v>852395</v>
      </c>
      <c r="F16" s="114">
        <v>854075</v>
      </c>
      <c r="G16" s="114">
        <v>848615</v>
      </c>
      <c r="H16" s="140">
        <v>843928</v>
      </c>
      <c r="I16" s="115">
        <v>7685</v>
      </c>
      <c r="J16" s="116">
        <v>0.91062270715037297</v>
      </c>
    </row>
    <row r="17" spans="1:10" s="110" customFormat="1" ht="12" customHeight="1" x14ac:dyDescent="0.2">
      <c r="A17" s="118"/>
      <c r="B17" s="121" t="s">
        <v>110</v>
      </c>
      <c r="C17" s="113">
        <v>15.884468998531858</v>
      </c>
      <c r="D17" s="115">
        <v>182632</v>
      </c>
      <c r="E17" s="114">
        <v>180545</v>
      </c>
      <c r="F17" s="114">
        <v>178299</v>
      </c>
      <c r="G17" s="114">
        <v>174889</v>
      </c>
      <c r="H17" s="140">
        <v>171283</v>
      </c>
      <c r="I17" s="115">
        <v>11349</v>
      </c>
      <c r="J17" s="116">
        <v>6.6258764734386952</v>
      </c>
    </row>
    <row r="18" spans="1:10" s="110" customFormat="1" ht="12" customHeight="1" x14ac:dyDescent="0.2">
      <c r="A18" s="120"/>
      <c r="B18" s="121" t="s">
        <v>111</v>
      </c>
      <c r="C18" s="113">
        <v>1.1896478544938387</v>
      </c>
      <c r="D18" s="115">
        <v>13678</v>
      </c>
      <c r="E18" s="114">
        <v>13554</v>
      </c>
      <c r="F18" s="114">
        <v>13353</v>
      </c>
      <c r="G18" s="114">
        <v>12909</v>
      </c>
      <c r="H18" s="140">
        <v>12365</v>
      </c>
      <c r="I18" s="115">
        <v>1313</v>
      </c>
      <c r="J18" s="116">
        <v>10.618681763040842</v>
      </c>
    </row>
    <row r="19" spans="1:10" s="110" customFormat="1" ht="12" customHeight="1" x14ac:dyDescent="0.2">
      <c r="A19" s="120"/>
      <c r="B19" s="121" t="s">
        <v>112</v>
      </c>
      <c r="C19" s="113">
        <v>0.32563544138214157</v>
      </c>
      <c r="D19" s="115">
        <v>3744</v>
      </c>
      <c r="E19" s="114">
        <v>3683</v>
      </c>
      <c r="F19" s="114">
        <v>3767</v>
      </c>
      <c r="G19" s="114">
        <v>3327</v>
      </c>
      <c r="H19" s="140">
        <v>3099</v>
      </c>
      <c r="I19" s="115">
        <v>645</v>
      </c>
      <c r="J19" s="116">
        <v>20.813165537270088</v>
      </c>
    </row>
    <row r="20" spans="1:10" s="110" customFormat="1" ht="12" customHeight="1" x14ac:dyDescent="0.2">
      <c r="A20" s="118" t="s">
        <v>113</v>
      </c>
      <c r="B20" s="119" t="s">
        <v>181</v>
      </c>
      <c r="C20" s="113">
        <v>75.304587424070576</v>
      </c>
      <c r="D20" s="115">
        <v>865816</v>
      </c>
      <c r="E20" s="114">
        <v>866798</v>
      </c>
      <c r="F20" s="114">
        <v>871021</v>
      </c>
      <c r="G20" s="114">
        <v>859047</v>
      </c>
      <c r="H20" s="140">
        <v>854584</v>
      </c>
      <c r="I20" s="115">
        <v>11232</v>
      </c>
      <c r="J20" s="116">
        <v>1.3143236943354895</v>
      </c>
    </row>
    <row r="21" spans="1:10" s="110" customFormat="1" ht="12" customHeight="1" x14ac:dyDescent="0.2">
      <c r="A21" s="118"/>
      <c r="B21" s="119" t="s">
        <v>182</v>
      </c>
      <c r="C21" s="113">
        <v>24.695412575929417</v>
      </c>
      <c r="D21" s="115">
        <v>283936</v>
      </c>
      <c r="E21" s="114">
        <v>285436</v>
      </c>
      <c r="F21" s="114">
        <v>281124</v>
      </c>
      <c r="G21" s="114">
        <v>278862</v>
      </c>
      <c r="H21" s="140">
        <v>275091</v>
      </c>
      <c r="I21" s="115">
        <v>8845</v>
      </c>
      <c r="J21" s="116">
        <v>3.2152996644746645</v>
      </c>
    </row>
    <row r="22" spans="1:10" s="110" customFormat="1" ht="12" customHeight="1" x14ac:dyDescent="0.2">
      <c r="A22" s="118" t="s">
        <v>113</v>
      </c>
      <c r="B22" s="119" t="s">
        <v>116</v>
      </c>
      <c r="C22" s="113">
        <v>76.764641418323251</v>
      </c>
      <c r="D22" s="115">
        <v>882603</v>
      </c>
      <c r="E22" s="114">
        <v>886340</v>
      </c>
      <c r="F22" s="114">
        <v>886804</v>
      </c>
      <c r="G22" s="114">
        <v>877175</v>
      </c>
      <c r="H22" s="140">
        <v>873723</v>
      </c>
      <c r="I22" s="115">
        <v>8880</v>
      </c>
      <c r="J22" s="116">
        <v>1.0163404191030796</v>
      </c>
    </row>
    <row r="23" spans="1:10" s="110" customFormat="1" ht="12" customHeight="1" x14ac:dyDescent="0.2">
      <c r="A23" s="118"/>
      <c r="B23" s="119" t="s">
        <v>117</v>
      </c>
      <c r="C23" s="113">
        <v>23.174649837530179</v>
      </c>
      <c r="D23" s="115">
        <v>266451</v>
      </c>
      <c r="E23" s="114">
        <v>265232</v>
      </c>
      <c r="F23" s="114">
        <v>264664</v>
      </c>
      <c r="G23" s="114">
        <v>260113</v>
      </c>
      <c r="H23" s="140">
        <v>255336</v>
      </c>
      <c r="I23" s="115">
        <v>11115</v>
      </c>
      <c r="J23" s="116">
        <v>4.3530876962120502</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827333</v>
      </c>
      <c r="E64" s="236">
        <v>834340</v>
      </c>
      <c r="F64" s="236">
        <v>837423</v>
      </c>
      <c r="G64" s="236">
        <v>828317</v>
      </c>
      <c r="H64" s="140">
        <v>823180</v>
      </c>
      <c r="I64" s="115">
        <v>4153</v>
      </c>
      <c r="J64" s="116">
        <v>0.50450691221846988</v>
      </c>
    </row>
    <row r="65" spans="1:12" s="110" customFormat="1" ht="12" customHeight="1" x14ac:dyDescent="0.2">
      <c r="A65" s="118" t="s">
        <v>105</v>
      </c>
      <c r="B65" s="119" t="s">
        <v>106</v>
      </c>
      <c r="C65" s="113">
        <v>52.189384443748772</v>
      </c>
      <c r="D65" s="235">
        <v>431780</v>
      </c>
      <c r="E65" s="236">
        <v>435430</v>
      </c>
      <c r="F65" s="236">
        <v>438773</v>
      </c>
      <c r="G65" s="236">
        <v>433138</v>
      </c>
      <c r="H65" s="140">
        <v>429450</v>
      </c>
      <c r="I65" s="115">
        <v>2330</v>
      </c>
      <c r="J65" s="116">
        <v>0.54255443008499238</v>
      </c>
    </row>
    <row r="66" spans="1:12" s="110" customFormat="1" ht="12" customHeight="1" x14ac:dyDescent="0.2">
      <c r="A66" s="118"/>
      <c r="B66" s="119" t="s">
        <v>107</v>
      </c>
      <c r="C66" s="113">
        <v>47.810615556251228</v>
      </c>
      <c r="D66" s="235">
        <v>395553</v>
      </c>
      <c r="E66" s="236">
        <v>398910</v>
      </c>
      <c r="F66" s="236">
        <v>398650</v>
      </c>
      <c r="G66" s="236">
        <v>395179</v>
      </c>
      <c r="H66" s="140">
        <v>393730</v>
      </c>
      <c r="I66" s="115">
        <v>1823</v>
      </c>
      <c r="J66" s="116">
        <v>0.46300764483275342</v>
      </c>
    </row>
    <row r="67" spans="1:12" s="110" customFormat="1" ht="12" customHeight="1" x14ac:dyDescent="0.2">
      <c r="A67" s="118" t="s">
        <v>105</v>
      </c>
      <c r="B67" s="121" t="s">
        <v>108</v>
      </c>
      <c r="C67" s="113">
        <v>8.4640646511138797</v>
      </c>
      <c r="D67" s="235">
        <v>70026</v>
      </c>
      <c r="E67" s="236">
        <v>73639</v>
      </c>
      <c r="F67" s="236">
        <v>74484</v>
      </c>
      <c r="G67" s="236">
        <v>71238</v>
      </c>
      <c r="H67" s="140">
        <v>71718</v>
      </c>
      <c r="I67" s="115">
        <v>-1692</v>
      </c>
      <c r="J67" s="116">
        <v>-2.3592403580691039</v>
      </c>
    </row>
    <row r="68" spans="1:12" s="110" customFormat="1" ht="12" customHeight="1" x14ac:dyDescent="0.2">
      <c r="A68" s="118"/>
      <c r="B68" s="121" t="s">
        <v>109</v>
      </c>
      <c r="C68" s="113">
        <v>75.668080446446595</v>
      </c>
      <c r="D68" s="235">
        <v>626027</v>
      </c>
      <c r="E68" s="236">
        <v>630795</v>
      </c>
      <c r="F68" s="236">
        <v>634190</v>
      </c>
      <c r="G68" s="236">
        <v>630815</v>
      </c>
      <c r="H68" s="140">
        <v>627903</v>
      </c>
      <c r="I68" s="115">
        <v>-1876</v>
      </c>
      <c r="J68" s="116">
        <v>-0.29877226259470013</v>
      </c>
    </row>
    <row r="69" spans="1:12" s="110" customFormat="1" ht="12" customHeight="1" x14ac:dyDescent="0.2">
      <c r="A69" s="118"/>
      <c r="B69" s="121" t="s">
        <v>110</v>
      </c>
      <c r="C69" s="113">
        <v>14.556170248255539</v>
      </c>
      <c r="D69" s="235">
        <v>120428</v>
      </c>
      <c r="E69" s="236">
        <v>119128</v>
      </c>
      <c r="F69" s="236">
        <v>118077</v>
      </c>
      <c r="G69" s="236">
        <v>115937</v>
      </c>
      <c r="H69" s="140">
        <v>113617</v>
      </c>
      <c r="I69" s="115">
        <v>6811</v>
      </c>
      <c r="J69" s="116">
        <v>5.9947014971351118</v>
      </c>
    </row>
    <row r="70" spans="1:12" s="110" customFormat="1" ht="12" customHeight="1" x14ac:dyDescent="0.2">
      <c r="A70" s="120"/>
      <c r="B70" s="121" t="s">
        <v>111</v>
      </c>
      <c r="C70" s="113">
        <v>1.3116846541839864</v>
      </c>
      <c r="D70" s="235">
        <v>10852</v>
      </c>
      <c r="E70" s="236">
        <v>10777</v>
      </c>
      <c r="F70" s="236">
        <v>10672</v>
      </c>
      <c r="G70" s="236">
        <v>10327</v>
      </c>
      <c r="H70" s="140">
        <v>9942</v>
      </c>
      <c r="I70" s="115">
        <v>910</v>
      </c>
      <c r="J70" s="116">
        <v>9.1530879098772875</v>
      </c>
    </row>
    <row r="71" spans="1:12" s="110" customFormat="1" ht="12" customHeight="1" x14ac:dyDescent="0.2">
      <c r="A71" s="120"/>
      <c r="B71" s="121" t="s">
        <v>112</v>
      </c>
      <c r="C71" s="113">
        <v>0.33360206833282369</v>
      </c>
      <c r="D71" s="235">
        <v>2760</v>
      </c>
      <c r="E71" s="236">
        <v>2675</v>
      </c>
      <c r="F71" s="236">
        <v>2793</v>
      </c>
      <c r="G71" s="236">
        <v>2449</v>
      </c>
      <c r="H71" s="140">
        <v>2308</v>
      </c>
      <c r="I71" s="115">
        <v>452</v>
      </c>
      <c r="J71" s="116">
        <v>19.584055459272097</v>
      </c>
    </row>
    <row r="72" spans="1:12" s="110" customFormat="1" ht="12" customHeight="1" x14ac:dyDescent="0.2">
      <c r="A72" s="118" t="s">
        <v>113</v>
      </c>
      <c r="B72" s="119" t="s">
        <v>181</v>
      </c>
      <c r="C72" s="113">
        <v>74.049747804088554</v>
      </c>
      <c r="D72" s="235">
        <v>612638</v>
      </c>
      <c r="E72" s="236">
        <v>617572</v>
      </c>
      <c r="F72" s="236">
        <v>623258</v>
      </c>
      <c r="G72" s="236">
        <v>615071</v>
      </c>
      <c r="H72" s="140">
        <v>612410</v>
      </c>
      <c r="I72" s="115">
        <v>228</v>
      </c>
      <c r="J72" s="116">
        <v>3.7229960320700181E-2</v>
      </c>
    </row>
    <row r="73" spans="1:12" s="110" customFormat="1" ht="12" customHeight="1" x14ac:dyDescent="0.2">
      <c r="A73" s="118"/>
      <c r="B73" s="119" t="s">
        <v>182</v>
      </c>
      <c r="C73" s="113">
        <v>25.950252195911442</v>
      </c>
      <c r="D73" s="115">
        <v>214695</v>
      </c>
      <c r="E73" s="114">
        <v>216768</v>
      </c>
      <c r="F73" s="114">
        <v>214165</v>
      </c>
      <c r="G73" s="114">
        <v>213246</v>
      </c>
      <c r="H73" s="140">
        <v>210770</v>
      </c>
      <c r="I73" s="115">
        <v>3925</v>
      </c>
      <c r="J73" s="116">
        <v>1.8622194809507995</v>
      </c>
    </row>
    <row r="74" spans="1:12" s="110" customFormat="1" ht="12" customHeight="1" x14ac:dyDescent="0.2">
      <c r="A74" s="118" t="s">
        <v>113</v>
      </c>
      <c r="B74" s="119" t="s">
        <v>116</v>
      </c>
      <c r="C74" s="113">
        <v>71.167836892762651</v>
      </c>
      <c r="D74" s="115">
        <v>588795</v>
      </c>
      <c r="E74" s="114">
        <v>595525</v>
      </c>
      <c r="F74" s="114">
        <v>598535</v>
      </c>
      <c r="G74" s="114">
        <v>592920</v>
      </c>
      <c r="H74" s="140">
        <v>592056</v>
      </c>
      <c r="I74" s="115">
        <v>-3261</v>
      </c>
      <c r="J74" s="116">
        <v>-0.55079249260205121</v>
      </c>
    </row>
    <row r="75" spans="1:12" s="110" customFormat="1" ht="12" customHeight="1" x14ac:dyDescent="0.2">
      <c r="A75" s="142"/>
      <c r="B75" s="124" t="s">
        <v>117</v>
      </c>
      <c r="C75" s="125">
        <v>28.770398376469934</v>
      </c>
      <c r="D75" s="143">
        <v>238027</v>
      </c>
      <c r="E75" s="144">
        <v>238315</v>
      </c>
      <c r="F75" s="144">
        <v>238381</v>
      </c>
      <c r="G75" s="144">
        <v>234876</v>
      </c>
      <c r="H75" s="145">
        <v>230618</v>
      </c>
      <c r="I75" s="143">
        <v>7409</v>
      </c>
      <c r="J75" s="146">
        <v>3.2126720377420668</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2" t="s">
        <v>516</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4"/>
      <c r="B80" s="605"/>
      <c r="C80" s="605"/>
      <c r="D80" s="605"/>
      <c r="E80" s="605"/>
      <c r="F80" s="605"/>
      <c r="G80" s="605"/>
      <c r="H80" s="605"/>
      <c r="I80" s="605"/>
      <c r="J80" s="605"/>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78:J78"/>
    <mergeCell ref="A79:J79"/>
    <mergeCell ref="A80:J80"/>
    <mergeCell ref="A3:J3"/>
    <mergeCell ref="A4:J4"/>
    <mergeCell ref="A5:D5"/>
    <mergeCell ref="A7:B10"/>
    <mergeCell ref="C7:C10"/>
    <mergeCell ref="D7:H7"/>
    <mergeCell ref="I7:J8"/>
    <mergeCell ref="D8:D9"/>
    <mergeCell ref="E8:E9"/>
    <mergeCell ref="F8:F9"/>
    <mergeCell ref="G8:G9"/>
    <mergeCell ref="H8:H9"/>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92" t="s">
        <v>97</v>
      </c>
      <c r="G8" s="592" t="s">
        <v>98</v>
      </c>
      <c r="H8" s="592" t="s">
        <v>99</v>
      </c>
      <c r="I8" s="592" t="s">
        <v>100</v>
      </c>
      <c r="J8" s="592" t="s">
        <v>101</v>
      </c>
      <c r="K8" s="590"/>
      <c r="L8" s="591"/>
    </row>
    <row r="9" spans="1:17" ht="12" customHeight="1" x14ac:dyDescent="0.2">
      <c r="A9" s="578"/>
      <c r="B9" s="579"/>
      <c r="C9" s="579"/>
      <c r="D9" s="579"/>
      <c r="E9" s="583"/>
      <c r="F9" s="593"/>
      <c r="G9" s="593"/>
      <c r="H9" s="593"/>
      <c r="I9" s="593"/>
      <c r="J9" s="593"/>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1149752</v>
      </c>
      <c r="G11" s="114">
        <v>1152234</v>
      </c>
      <c r="H11" s="114">
        <v>1152145</v>
      </c>
      <c r="I11" s="114">
        <v>1137909</v>
      </c>
      <c r="J11" s="140">
        <v>1129675</v>
      </c>
      <c r="K11" s="114">
        <v>20077</v>
      </c>
      <c r="L11" s="116">
        <v>1.7772368158983778</v>
      </c>
    </row>
    <row r="12" spans="1:17" s="110" customFormat="1" ht="24.95" customHeight="1" x14ac:dyDescent="0.2">
      <c r="A12" s="606" t="s">
        <v>185</v>
      </c>
      <c r="B12" s="607"/>
      <c r="C12" s="607"/>
      <c r="D12" s="608"/>
      <c r="E12" s="113">
        <v>53.798123421398699</v>
      </c>
      <c r="F12" s="115">
        <v>618545</v>
      </c>
      <c r="G12" s="114">
        <v>619974</v>
      </c>
      <c r="H12" s="114">
        <v>621586</v>
      </c>
      <c r="I12" s="114">
        <v>612821</v>
      </c>
      <c r="J12" s="140">
        <v>607590</v>
      </c>
      <c r="K12" s="114">
        <v>10955</v>
      </c>
      <c r="L12" s="116">
        <v>1.80302506624533</v>
      </c>
    </row>
    <row r="13" spans="1:17" s="110" customFormat="1" ht="15" customHeight="1" x14ac:dyDescent="0.2">
      <c r="A13" s="120"/>
      <c r="B13" s="609" t="s">
        <v>107</v>
      </c>
      <c r="C13" s="609"/>
      <c r="E13" s="113">
        <v>46.201876578601301</v>
      </c>
      <c r="F13" s="115">
        <v>531207</v>
      </c>
      <c r="G13" s="114">
        <v>532260</v>
      </c>
      <c r="H13" s="114">
        <v>530559</v>
      </c>
      <c r="I13" s="114">
        <v>525088</v>
      </c>
      <c r="J13" s="140">
        <v>522085</v>
      </c>
      <c r="K13" s="114">
        <v>9122</v>
      </c>
      <c r="L13" s="116">
        <v>1.7472250687148645</v>
      </c>
    </row>
    <row r="14" spans="1:17" s="110" customFormat="1" ht="24.95" customHeight="1" x14ac:dyDescent="0.2">
      <c r="A14" s="606" t="s">
        <v>186</v>
      </c>
      <c r="B14" s="607"/>
      <c r="C14" s="607"/>
      <c r="D14" s="608"/>
      <c r="E14" s="113">
        <v>8.8566055984247036</v>
      </c>
      <c r="F14" s="115">
        <v>101829</v>
      </c>
      <c r="G14" s="114">
        <v>105739</v>
      </c>
      <c r="H14" s="114">
        <v>106418</v>
      </c>
      <c r="I14" s="114">
        <v>101496</v>
      </c>
      <c r="J14" s="140">
        <v>102099</v>
      </c>
      <c r="K14" s="114">
        <v>-270</v>
      </c>
      <c r="L14" s="116">
        <v>-0.26444921105985369</v>
      </c>
    </row>
    <row r="15" spans="1:17" s="110" customFormat="1" ht="15" customHeight="1" x14ac:dyDescent="0.2">
      <c r="A15" s="120"/>
      <c r="B15" s="119"/>
      <c r="C15" s="258" t="s">
        <v>106</v>
      </c>
      <c r="E15" s="113">
        <v>52.541024658987126</v>
      </c>
      <c r="F15" s="115">
        <v>53502</v>
      </c>
      <c r="G15" s="114">
        <v>55765</v>
      </c>
      <c r="H15" s="114">
        <v>56293</v>
      </c>
      <c r="I15" s="114">
        <v>53127</v>
      </c>
      <c r="J15" s="140">
        <v>53337</v>
      </c>
      <c r="K15" s="114">
        <v>165</v>
      </c>
      <c r="L15" s="116">
        <v>0.30935373193092974</v>
      </c>
    </row>
    <row r="16" spans="1:17" s="110" customFormat="1" ht="15" customHeight="1" x14ac:dyDescent="0.2">
      <c r="A16" s="120"/>
      <c r="B16" s="119"/>
      <c r="C16" s="258" t="s">
        <v>107</v>
      </c>
      <c r="E16" s="113">
        <v>47.458975341012874</v>
      </c>
      <c r="F16" s="115">
        <v>48327</v>
      </c>
      <c r="G16" s="114">
        <v>49974</v>
      </c>
      <c r="H16" s="114">
        <v>50125</v>
      </c>
      <c r="I16" s="114">
        <v>48369</v>
      </c>
      <c r="J16" s="140">
        <v>48762</v>
      </c>
      <c r="K16" s="114">
        <v>-435</v>
      </c>
      <c r="L16" s="116">
        <v>-0.89208810139042694</v>
      </c>
    </row>
    <row r="17" spans="1:12" s="110" customFormat="1" ht="15" customHeight="1" x14ac:dyDescent="0.2">
      <c r="A17" s="120"/>
      <c r="B17" s="121" t="s">
        <v>109</v>
      </c>
      <c r="C17" s="258"/>
      <c r="E17" s="113">
        <v>74.069277548549607</v>
      </c>
      <c r="F17" s="115">
        <v>851613</v>
      </c>
      <c r="G17" s="114">
        <v>852395</v>
      </c>
      <c r="H17" s="114">
        <v>854075</v>
      </c>
      <c r="I17" s="114">
        <v>848615</v>
      </c>
      <c r="J17" s="140">
        <v>843928</v>
      </c>
      <c r="K17" s="114">
        <v>7685</v>
      </c>
      <c r="L17" s="116">
        <v>0.91062270715037297</v>
      </c>
    </row>
    <row r="18" spans="1:12" s="110" customFormat="1" ht="15" customHeight="1" x14ac:dyDescent="0.2">
      <c r="A18" s="120"/>
      <c r="B18" s="119"/>
      <c r="C18" s="258" t="s">
        <v>106</v>
      </c>
      <c r="E18" s="113">
        <v>53.762800708772644</v>
      </c>
      <c r="F18" s="115">
        <v>457851</v>
      </c>
      <c r="G18" s="114">
        <v>458379</v>
      </c>
      <c r="H18" s="114">
        <v>460620</v>
      </c>
      <c r="I18" s="114">
        <v>457315</v>
      </c>
      <c r="J18" s="140">
        <v>454202</v>
      </c>
      <c r="K18" s="114">
        <v>3649</v>
      </c>
      <c r="L18" s="116">
        <v>0.80338703924685495</v>
      </c>
    </row>
    <row r="19" spans="1:12" s="110" customFormat="1" ht="15" customHeight="1" x14ac:dyDescent="0.2">
      <c r="A19" s="120"/>
      <c r="B19" s="119"/>
      <c r="C19" s="258" t="s">
        <v>107</v>
      </c>
      <c r="E19" s="113">
        <v>46.237199291227356</v>
      </c>
      <c r="F19" s="115">
        <v>393762</v>
      </c>
      <c r="G19" s="114">
        <v>394016</v>
      </c>
      <c r="H19" s="114">
        <v>393455</v>
      </c>
      <c r="I19" s="114">
        <v>391300</v>
      </c>
      <c r="J19" s="140">
        <v>389726</v>
      </c>
      <c r="K19" s="114">
        <v>4036</v>
      </c>
      <c r="L19" s="116">
        <v>1.0355993698136639</v>
      </c>
    </row>
    <row r="20" spans="1:12" s="110" customFormat="1" ht="15" customHeight="1" x14ac:dyDescent="0.2">
      <c r="A20" s="120"/>
      <c r="B20" s="121" t="s">
        <v>110</v>
      </c>
      <c r="C20" s="258"/>
      <c r="E20" s="113">
        <v>15.884468998531858</v>
      </c>
      <c r="F20" s="115">
        <v>182632</v>
      </c>
      <c r="G20" s="114">
        <v>180545</v>
      </c>
      <c r="H20" s="114">
        <v>178299</v>
      </c>
      <c r="I20" s="114">
        <v>174889</v>
      </c>
      <c r="J20" s="140">
        <v>171283</v>
      </c>
      <c r="K20" s="114">
        <v>11349</v>
      </c>
      <c r="L20" s="116">
        <v>6.6258764734386952</v>
      </c>
    </row>
    <row r="21" spans="1:12" s="110" customFormat="1" ht="15" customHeight="1" x14ac:dyDescent="0.2">
      <c r="A21" s="120"/>
      <c r="B21" s="119"/>
      <c r="C21" s="258" t="s">
        <v>106</v>
      </c>
      <c r="E21" s="113">
        <v>54.470191423189803</v>
      </c>
      <c r="F21" s="115">
        <v>99480</v>
      </c>
      <c r="G21" s="114">
        <v>98194</v>
      </c>
      <c r="H21" s="114">
        <v>97069</v>
      </c>
      <c r="I21" s="114">
        <v>95037</v>
      </c>
      <c r="J21" s="140">
        <v>93057</v>
      </c>
      <c r="K21" s="114">
        <v>6423</v>
      </c>
      <c r="L21" s="116">
        <v>6.9022212192527164</v>
      </c>
    </row>
    <row r="22" spans="1:12" s="110" customFormat="1" ht="15" customHeight="1" x14ac:dyDescent="0.2">
      <c r="A22" s="120"/>
      <c r="B22" s="119"/>
      <c r="C22" s="258" t="s">
        <v>107</v>
      </c>
      <c r="E22" s="113">
        <v>45.529808576810197</v>
      </c>
      <c r="F22" s="115">
        <v>83152</v>
      </c>
      <c r="G22" s="114">
        <v>82351</v>
      </c>
      <c r="H22" s="114">
        <v>81230</v>
      </c>
      <c r="I22" s="114">
        <v>79852</v>
      </c>
      <c r="J22" s="140">
        <v>78226</v>
      </c>
      <c r="K22" s="114">
        <v>4926</v>
      </c>
      <c r="L22" s="116">
        <v>6.2971390586250093</v>
      </c>
    </row>
    <row r="23" spans="1:12" s="110" customFormat="1" ht="15" customHeight="1" x14ac:dyDescent="0.2">
      <c r="A23" s="120"/>
      <c r="B23" s="121" t="s">
        <v>111</v>
      </c>
      <c r="C23" s="258"/>
      <c r="E23" s="113">
        <v>1.1896478544938387</v>
      </c>
      <c r="F23" s="115">
        <v>13678</v>
      </c>
      <c r="G23" s="114">
        <v>13554</v>
      </c>
      <c r="H23" s="114">
        <v>13353</v>
      </c>
      <c r="I23" s="114">
        <v>12909</v>
      </c>
      <c r="J23" s="140">
        <v>12365</v>
      </c>
      <c r="K23" s="114">
        <v>1313</v>
      </c>
      <c r="L23" s="116">
        <v>10.618681763040842</v>
      </c>
    </row>
    <row r="24" spans="1:12" s="110" customFormat="1" ht="15" customHeight="1" x14ac:dyDescent="0.2">
      <c r="A24" s="120"/>
      <c r="B24" s="119"/>
      <c r="C24" s="258" t="s">
        <v>106</v>
      </c>
      <c r="E24" s="113">
        <v>56.382512063167127</v>
      </c>
      <c r="F24" s="115">
        <v>7712</v>
      </c>
      <c r="G24" s="114">
        <v>7635</v>
      </c>
      <c r="H24" s="114">
        <v>7604</v>
      </c>
      <c r="I24" s="114">
        <v>7342</v>
      </c>
      <c r="J24" s="140">
        <v>6994</v>
      </c>
      <c r="K24" s="114">
        <v>718</v>
      </c>
      <c r="L24" s="116">
        <v>10.265942236202459</v>
      </c>
    </row>
    <row r="25" spans="1:12" s="110" customFormat="1" ht="15" customHeight="1" x14ac:dyDescent="0.2">
      <c r="A25" s="120"/>
      <c r="B25" s="119"/>
      <c r="C25" s="258" t="s">
        <v>107</v>
      </c>
      <c r="E25" s="113">
        <v>43.617487936832873</v>
      </c>
      <c r="F25" s="115">
        <v>5966</v>
      </c>
      <c r="G25" s="114">
        <v>5919</v>
      </c>
      <c r="H25" s="114">
        <v>5749</v>
      </c>
      <c r="I25" s="114">
        <v>5567</v>
      </c>
      <c r="J25" s="140">
        <v>5371</v>
      </c>
      <c r="K25" s="114">
        <v>595</v>
      </c>
      <c r="L25" s="116">
        <v>11.078011543474213</v>
      </c>
    </row>
    <row r="26" spans="1:12" s="110" customFormat="1" ht="15" customHeight="1" x14ac:dyDescent="0.2">
      <c r="A26" s="120"/>
      <c r="C26" s="121" t="s">
        <v>187</v>
      </c>
      <c r="D26" s="110" t="s">
        <v>188</v>
      </c>
      <c r="E26" s="113">
        <v>0.32563544138214157</v>
      </c>
      <c r="F26" s="115">
        <v>3744</v>
      </c>
      <c r="G26" s="114">
        <v>3683</v>
      </c>
      <c r="H26" s="114">
        <v>3767</v>
      </c>
      <c r="I26" s="114">
        <v>3327</v>
      </c>
      <c r="J26" s="140">
        <v>3099</v>
      </c>
      <c r="K26" s="114">
        <v>645</v>
      </c>
      <c r="L26" s="116">
        <v>20.813165537270088</v>
      </c>
    </row>
    <row r="27" spans="1:12" s="110" customFormat="1" ht="15" customHeight="1" x14ac:dyDescent="0.2">
      <c r="A27" s="120"/>
      <c r="B27" s="119"/>
      <c r="D27" s="259" t="s">
        <v>106</v>
      </c>
      <c r="E27" s="113">
        <v>52.884615384615387</v>
      </c>
      <c r="F27" s="115">
        <v>1980</v>
      </c>
      <c r="G27" s="114">
        <v>1942</v>
      </c>
      <c r="H27" s="114">
        <v>2048</v>
      </c>
      <c r="I27" s="114">
        <v>1815</v>
      </c>
      <c r="J27" s="140">
        <v>1621</v>
      </c>
      <c r="K27" s="114">
        <v>359</v>
      </c>
      <c r="L27" s="116">
        <v>22.146822948797038</v>
      </c>
    </row>
    <row r="28" spans="1:12" s="110" customFormat="1" ht="15" customHeight="1" x14ac:dyDescent="0.2">
      <c r="A28" s="120"/>
      <c r="B28" s="119"/>
      <c r="D28" s="259" t="s">
        <v>107</v>
      </c>
      <c r="E28" s="113">
        <v>47.115384615384613</v>
      </c>
      <c r="F28" s="115">
        <v>1764</v>
      </c>
      <c r="G28" s="114">
        <v>1741</v>
      </c>
      <c r="H28" s="114">
        <v>1719</v>
      </c>
      <c r="I28" s="114">
        <v>1512</v>
      </c>
      <c r="J28" s="140">
        <v>1478</v>
      </c>
      <c r="K28" s="114">
        <v>286</v>
      </c>
      <c r="L28" s="116">
        <v>19.350473612990527</v>
      </c>
    </row>
    <row r="29" spans="1:12" s="110" customFormat="1" ht="24.95" customHeight="1" x14ac:dyDescent="0.2">
      <c r="A29" s="606" t="s">
        <v>189</v>
      </c>
      <c r="B29" s="607"/>
      <c r="C29" s="607"/>
      <c r="D29" s="608"/>
      <c r="E29" s="113">
        <v>76.764641418323251</v>
      </c>
      <c r="F29" s="115">
        <v>882603</v>
      </c>
      <c r="G29" s="114">
        <v>886340</v>
      </c>
      <c r="H29" s="114">
        <v>886804</v>
      </c>
      <c r="I29" s="114">
        <v>877175</v>
      </c>
      <c r="J29" s="140">
        <v>873723</v>
      </c>
      <c r="K29" s="114">
        <v>8880</v>
      </c>
      <c r="L29" s="116">
        <v>1.0163404191030796</v>
      </c>
    </row>
    <row r="30" spans="1:12" s="110" customFormat="1" ht="15" customHeight="1" x14ac:dyDescent="0.2">
      <c r="A30" s="120"/>
      <c r="B30" s="119"/>
      <c r="C30" s="258" t="s">
        <v>106</v>
      </c>
      <c r="E30" s="113">
        <v>52.929573092318968</v>
      </c>
      <c r="F30" s="115">
        <v>467158</v>
      </c>
      <c r="G30" s="114">
        <v>469360</v>
      </c>
      <c r="H30" s="114">
        <v>470306</v>
      </c>
      <c r="I30" s="114">
        <v>464752</v>
      </c>
      <c r="J30" s="140">
        <v>462447</v>
      </c>
      <c r="K30" s="114">
        <v>4711</v>
      </c>
      <c r="L30" s="116">
        <v>1.0187113334068554</v>
      </c>
    </row>
    <row r="31" spans="1:12" s="110" customFormat="1" ht="15" customHeight="1" x14ac:dyDescent="0.2">
      <c r="A31" s="120"/>
      <c r="B31" s="119"/>
      <c r="C31" s="258" t="s">
        <v>107</v>
      </c>
      <c r="E31" s="113">
        <v>47.070426907681032</v>
      </c>
      <c r="F31" s="115">
        <v>415445</v>
      </c>
      <c r="G31" s="114">
        <v>416980</v>
      </c>
      <c r="H31" s="114">
        <v>416498</v>
      </c>
      <c r="I31" s="114">
        <v>412423</v>
      </c>
      <c r="J31" s="140">
        <v>411276</v>
      </c>
      <c r="K31" s="114">
        <v>4169</v>
      </c>
      <c r="L31" s="116">
        <v>1.013674515410576</v>
      </c>
    </row>
    <row r="32" spans="1:12" s="110" customFormat="1" ht="15" customHeight="1" x14ac:dyDescent="0.2">
      <c r="A32" s="120"/>
      <c r="B32" s="119" t="s">
        <v>117</v>
      </c>
      <c r="C32" s="258"/>
      <c r="E32" s="113">
        <v>23.174649837530179</v>
      </c>
      <c r="F32" s="115">
        <v>266451</v>
      </c>
      <c r="G32" s="114">
        <v>265232</v>
      </c>
      <c r="H32" s="114">
        <v>264664</v>
      </c>
      <c r="I32" s="114">
        <v>260113</v>
      </c>
      <c r="J32" s="140">
        <v>255336</v>
      </c>
      <c r="K32" s="114">
        <v>11115</v>
      </c>
      <c r="L32" s="116">
        <v>4.3530876962120502</v>
      </c>
    </row>
    <row r="33" spans="1:12" s="110" customFormat="1" ht="15" customHeight="1" x14ac:dyDescent="0.2">
      <c r="A33" s="120"/>
      <c r="B33" s="119"/>
      <c r="C33" s="258" t="s">
        <v>106</v>
      </c>
      <c r="E33" s="113">
        <v>56.659948733538251</v>
      </c>
      <c r="F33" s="115">
        <v>150971</v>
      </c>
      <c r="G33" s="114">
        <v>150224</v>
      </c>
      <c r="H33" s="114">
        <v>150877</v>
      </c>
      <c r="I33" s="114">
        <v>147713</v>
      </c>
      <c r="J33" s="140">
        <v>144796</v>
      </c>
      <c r="K33" s="114">
        <v>6175</v>
      </c>
      <c r="L33" s="116">
        <v>4.2646205696289954</v>
      </c>
    </row>
    <row r="34" spans="1:12" s="110" customFormat="1" ht="15" customHeight="1" x14ac:dyDescent="0.2">
      <c r="A34" s="120"/>
      <c r="B34" s="119"/>
      <c r="C34" s="258" t="s">
        <v>107</v>
      </c>
      <c r="E34" s="113">
        <v>43.340051266461749</v>
      </c>
      <c r="F34" s="115">
        <v>115480</v>
      </c>
      <c r="G34" s="114">
        <v>115008</v>
      </c>
      <c r="H34" s="114">
        <v>113787</v>
      </c>
      <c r="I34" s="114">
        <v>112400</v>
      </c>
      <c r="J34" s="140">
        <v>110540</v>
      </c>
      <c r="K34" s="114">
        <v>4940</v>
      </c>
      <c r="L34" s="116">
        <v>4.4689705084132445</v>
      </c>
    </row>
    <row r="35" spans="1:12" s="110" customFormat="1" ht="24.95" customHeight="1" x14ac:dyDescent="0.2">
      <c r="A35" s="606" t="s">
        <v>190</v>
      </c>
      <c r="B35" s="607"/>
      <c r="C35" s="607"/>
      <c r="D35" s="608"/>
      <c r="E35" s="113">
        <v>75.304587424070576</v>
      </c>
      <c r="F35" s="115">
        <v>865816</v>
      </c>
      <c r="G35" s="114">
        <v>866798</v>
      </c>
      <c r="H35" s="114">
        <v>871021</v>
      </c>
      <c r="I35" s="114">
        <v>859047</v>
      </c>
      <c r="J35" s="140">
        <v>854584</v>
      </c>
      <c r="K35" s="114">
        <v>11232</v>
      </c>
      <c r="L35" s="116">
        <v>1.3143236943354895</v>
      </c>
    </row>
    <row r="36" spans="1:12" s="110" customFormat="1" ht="15" customHeight="1" x14ac:dyDescent="0.2">
      <c r="A36" s="120"/>
      <c r="B36" s="119"/>
      <c r="C36" s="258" t="s">
        <v>106</v>
      </c>
      <c r="E36" s="113">
        <v>62.657308250251788</v>
      </c>
      <c r="F36" s="115">
        <v>542497</v>
      </c>
      <c r="G36" s="114">
        <v>542886</v>
      </c>
      <c r="H36" s="114">
        <v>545773</v>
      </c>
      <c r="I36" s="114">
        <v>537962</v>
      </c>
      <c r="J36" s="140">
        <v>534707</v>
      </c>
      <c r="K36" s="114">
        <v>7790</v>
      </c>
      <c r="L36" s="116">
        <v>1.4568726424004175</v>
      </c>
    </row>
    <row r="37" spans="1:12" s="110" customFormat="1" ht="15" customHeight="1" x14ac:dyDescent="0.2">
      <c r="A37" s="120"/>
      <c r="B37" s="119"/>
      <c r="C37" s="258" t="s">
        <v>107</v>
      </c>
      <c r="E37" s="113">
        <v>37.342691749748212</v>
      </c>
      <c r="F37" s="115">
        <v>323319</v>
      </c>
      <c r="G37" s="114">
        <v>323912</v>
      </c>
      <c r="H37" s="114">
        <v>325248</v>
      </c>
      <c r="I37" s="114">
        <v>321085</v>
      </c>
      <c r="J37" s="140">
        <v>319877</v>
      </c>
      <c r="K37" s="114">
        <v>3442</v>
      </c>
      <c r="L37" s="116">
        <v>1.0760386023377735</v>
      </c>
    </row>
    <row r="38" spans="1:12" s="110" customFormat="1" ht="15" customHeight="1" x14ac:dyDescent="0.2">
      <c r="A38" s="120"/>
      <c r="B38" s="119" t="s">
        <v>182</v>
      </c>
      <c r="C38" s="258"/>
      <c r="E38" s="113">
        <v>24.695412575929417</v>
      </c>
      <c r="F38" s="115">
        <v>283936</v>
      </c>
      <c r="G38" s="114">
        <v>285436</v>
      </c>
      <c r="H38" s="114">
        <v>281124</v>
      </c>
      <c r="I38" s="114">
        <v>278862</v>
      </c>
      <c r="J38" s="140">
        <v>275091</v>
      </c>
      <c r="K38" s="114">
        <v>8845</v>
      </c>
      <c r="L38" s="116">
        <v>3.2152996644746645</v>
      </c>
    </row>
    <row r="39" spans="1:12" s="110" customFormat="1" ht="15" customHeight="1" x14ac:dyDescent="0.2">
      <c r="A39" s="120"/>
      <c r="B39" s="119"/>
      <c r="C39" s="258" t="s">
        <v>106</v>
      </c>
      <c r="E39" s="113">
        <v>26.783500507156543</v>
      </c>
      <c r="F39" s="115">
        <v>76048</v>
      </c>
      <c r="G39" s="114">
        <v>77088</v>
      </c>
      <c r="H39" s="114">
        <v>75813</v>
      </c>
      <c r="I39" s="114">
        <v>74859</v>
      </c>
      <c r="J39" s="140">
        <v>72883</v>
      </c>
      <c r="K39" s="114">
        <v>3165</v>
      </c>
      <c r="L39" s="116">
        <v>4.342576458158967</v>
      </c>
    </row>
    <row r="40" spans="1:12" s="110" customFormat="1" ht="15" customHeight="1" x14ac:dyDescent="0.2">
      <c r="A40" s="120"/>
      <c r="B40" s="119"/>
      <c r="C40" s="258" t="s">
        <v>107</v>
      </c>
      <c r="E40" s="113">
        <v>73.216499492843454</v>
      </c>
      <c r="F40" s="115">
        <v>207888</v>
      </c>
      <c r="G40" s="114">
        <v>208348</v>
      </c>
      <c r="H40" s="114">
        <v>205311</v>
      </c>
      <c r="I40" s="114">
        <v>204003</v>
      </c>
      <c r="J40" s="140">
        <v>202208</v>
      </c>
      <c r="K40" s="114">
        <v>5680</v>
      </c>
      <c r="L40" s="116">
        <v>2.808988764044944</v>
      </c>
    </row>
    <row r="41" spans="1:12" s="110" customFormat="1" ht="24.75" customHeight="1" x14ac:dyDescent="0.2">
      <c r="A41" s="606" t="s">
        <v>519</v>
      </c>
      <c r="B41" s="607"/>
      <c r="C41" s="607"/>
      <c r="D41" s="608"/>
      <c r="E41" s="113">
        <v>2.9633347017443761</v>
      </c>
      <c r="F41" s="115">
        <v>34071</v>
      </c>
      <c r="G41" s="114">
        <v>37661</v>
      </c>
      <c r="H41" s="114">
        <v>37916</v>
      </c>
      <c r="I41" s="114">
        <v>32731</v>
      </c>
      <c r="J41" s="140">
        <v>33914</v>
      </c>
      <c r="K41" s="114">
        <v>157</v>
      </c>
      <c r="L41" s="116">
        <v>0.46293566078905468</v>
      </c>
    </row>
    <row r="42" spans="1:12" s="110" customFormat="1" ht="15" customHeight="1" x14ac:dyDescent="0.2">
      <c r="A42" s="120"/>
      <c r="B42" s="119"/>
      <c r="C42" s="258" t="s">
        <v>106</v>
      </c>
      <c r="E42" s="113">
        <v>54.23087082856388</v>
      </c>
      <c r="F42" s="115">
        <v>18477</v>
      </c>
      <c r="G42" s="114">
        <v>20541</v>
      </c>
      <c r="H42" s="114">
        <v>20739</v>
      </c>
      <c r="I42" s="114">
        <v>17365</v>
      </c>
      <c r="J42" s="140">
        <v>18112</v>
      </c>
      <c r="K42" s="114">
        <v>365</v>
      </c>
      <c r="L42" s="116">
        <v>2.0152385159010602</v>
      </c>
    </row>
    <row r="43" spans="1:12" s="110" customFormat="1" ht="15" customHeight="1" x14ac:dyDescent="0.2">
      <c r="A43" s="123"/>
      <c r="B43" s="124"/>
      <c r="C43" s="260" t="s">
        <v>107</v>
      </c>
      <c r="D43" s="261"/>
      <c r="E43" s="125">
        <v>45.76912917143612</v>
      </c>
      <c r="F43" s="143">
        <v>15594</v>
      </c>
      <c r="G43" s="144">
        <v>17120</v>
      </c>
      <c r="H43" s="144">
        <v>17177</v>
      </c>
      <c r="I43" s="144">
        <v>15366</v>
      </c>
      <c r="J43" s="145">
        <v>15802</v>
      </c>
      <c r="K43" s="144">
        <v>-208</v>
      </c>
      <c r="L43" s="146">
        <v>-1.3162890773319833</v>
      </c>
    </row>
    <row r="44" spans="1:12" s="110" customFormat="1" ht="45.75" customHeight="1" x14ac:dyDescent="0.2">
      <c r="A44" s="606" t="s">
        <v>191</v>
      </c>
      <c r="B44" s="607"/>
      <c r="C44" s="607"/>
      <c r="D44" s="608"/>
      <c r="E44" s="113">
        <v>0.25918632887787973</v>
      </c>
      <c r="F44" s="115">
        <v>2980</v>
      </c>
      <c r="G44" s="114">
        <v>3025</v>
      </c>
      <c r="H44" s="114">
        <v>3038</v>
      </c>
      <c r="I44" s="114">
        <v>2902</v>
      </c>
      <c r="J44" s="140">
        <v>2951</v>
      </c>
      <c r="K44" s="114">
        <v>29</v>
      </c>
      <c r="L44" s="116">
        <v>0.98271772280582859</v>
      </c>
    </row>
    <row r="45" spans="1:12" s="110" customFormat="1" ht="15" customHeight="1" x14ac:dyDescent="0.2">
      <c r="A45" s="120"/>
      <c r="B45" s="119"/>
      <c r="C45" s="258" t="s">
        <v>106</v>
      </c>
      <c r="E45" s="113">
        <v>61.61073825503356</v>
      </c>
      <c r="F45" s="115">
        <v>1836</v>
      </c>
      <c r="G45" s="114">
        <v>1867</v>
      </c>
      <c r="H45" s="114">
        <v>1875</v>
      </c>
      <c r="I45" s="114">
        <v>1771</v>
      </c>
      <c r="J45" s="140">
        <v>1805</v>
      </c>
      <c r="K45" s="114">
        <v>31</v>
      </c>
      <c r="L45" s="116">
        <v>1.7174515235457064</v>
      </c>
    </row>
    <row r="46" spans="1:12" s="110" customFormat="1" ht="15" customHeight="1" x14ac:dyDescent="0.2">
      <c r="A46" s="123"/>
      <c r="B46" s="124"/>
      <c r="C46" s="260" t="s">
        <v>107</v>
      </c>
      <c r="D46" s="261"/>
      <c r="E46" s="125">
        <v>38.38926174496644</v>
      </c>
      <c r="F46" s="143">
        <v>1144</v>
      </c>
      <c r="G46" s="144">
        <v>1158</v>
      </c>
      <c r="H46" s="144">
        <v>1163</v>
      </c>
      <c r="I46" s="144">
        <v>1131</v>
      </c>
      <c r="J46" s="145">
        <v>1146</v>
      </c>
      <c r="K46" s="144">
        <v>-2</v>
      </c>
      <c r="L46" s="146">
        <v>-0.17452006980802792</v>
      </c>
    </row>
    <row r="47" spans="1:12" s="110" customFormat="1" ht="39" customHeight="1" x14ac:dyDescent="0.2">
      <c r="A47" s="606" t="s">
        <v>520</v>
      </c>
      <c r="B47" s="610"/>
      <c r="C47" s="610"/>
      <c r="D47" s="611"/>
      <c r="E47" s="113">
        <v>0.15290253898231967</v>
      </c>
      <c r="F47" s="115">
        <v>1758</v>
      </c>
      <c r="G47" s="114">
        <v>1783</v>
      </c>
      <c r="H47" s="114">
        <v>1565</v>
      </c>
      <c r="I47" s="114">
        <v>1590</v>
      </c>
      <c r="J47" s="140">
        <v>1742</v>
      </c>
      <c r="K47" s="114">
        <v>16</v>
      </c>
      <c r="L47" s="116">
        <v>0.91848450057405284</v>
      </c>
    </row>
    <row r="48" spans="1:12" s="110" customFormat="1" ht="15" customHeight="1" x14ac:dyDescent="0.2">
      <c r="A48" s="120"/>
      <c r="B48" s="119"/>
      <c r="C48" s="258" t="s">
        <v>106</v>
      </c>
      <c r="E48" s="113">
        <v>35.949943117178613</v>
      </c>
      <c r="F48" s="115">
        <v>632</v>
      </c>
      <c r="G48" s="114">
        <v>645</v>
      </c>
      <c r="H48" s="114">
        <v>574</v>
      </c>
      <c r="I48" s="114">
        <v>582</v>
      </c>
      <c r="J48" s="140">
        <v>632</v>
      </c>
      <c r="K48" s="114">
        <v>0</v>
      </c>
      <c r="L48" s="116">
        <v>0</v>
      </c>
    </row>
    <row r="49" spans="1:12" s="110" customFormat="1" ht="15" customHeight="1" x14ac:dyDescent="0.2">
      <c r="A49" s="123"/>
      <c r="B49" s="124"/>
      <c r="C49" s="260" t="s">
        <v>107</v>
      </c>
      <c r="D49" s="261"/>
      <c r="E49" s="125">
        <v>64.050056882821394</v>
      </c>
      <c r="F49" s="143">
        <v>1126</v>
      </c>
      <c r="G49" s="144">
        <v>1138</v>
      </c>
      <c r="H49" s="144">
        <v>991</v>
      </c>
      <c r="I49" s="144">
        <v>1008</v>
      </c>
      <c r="J49" s="145">
        <v>1110</v>
      </c>
      <c r="K49" s="144">
        <v>16</v>
      </c>
      <c r="L49" s="146">
        <v>1.4414414414414414</v>
      </c>
    </row>
    <row r="50" spans="1:12" s="110" customFormat="1" ht="24.95" customHeight="1" x14ac:dyDescent="0.2">
      <c r="A50" s="612" t="s">
        <v>192</v>
      </c>
      <c r="B50" s="613"/>
      <c r="C50" s="613"/>
      <c r="D50" s="614"/>
      <c r="E50" s="262">
        <v>10.697350385126532</v>
      </c>
      <c r="F50" s="263">
        <v>122993</v>
      </c>
      <c r="G50" s="264">
        <v>126439</v>
      </c>
      <c r="H50" s="264">
        <v>126814</v>
      </c>
      <c r="I50" s="264">
        <v>121108</v>
      </c>
      <c r="J50" s="265">
        <v>121188</v>
      </c>
      <c r="K50" s="263">
        <v>1805</v>
      </c>
      <c r="L50" s="266">
        <v>1.4894213948575767</v>
      </c>
    </row>
    <row r="51" spans="1:12" s="110" customFormat="1" ht="15" customHeight="1" x14ac:dyDescent="0.2">
      <c r="A51" s="120"/>
      <c r="B51" s="119"/>
      <c r="C51" s="258" t="s">
        <v>106</v>
      </c>
      <c r="E51" s="113">
        <v>56.207263828022732</v>
      </c>
      <c r="F51" s="115">
        <v>69131</v>
      </c>
      <c r="G51" s="114">
        <v>70870</v>
      </c>
      <c r="H51" s="114">
        <v>71516</v>
      </c>
      <c r="I51" s="114">
        <v>67863</v>
      </c>
      <c r="J51" s="140">
        <v>67533</v>
      </c>
      <c r="K51" s="114">
        <v>1598</v>
      </c>
      <c r="L51" s="116">
        <v>2.3662505737935526</v>
      </c>
    </row>
    <row r="52" spans="1:12" s="110" customFormat="1" ht="15" customHeight="1" x14ac:dyDescent="0.2">
      <c r="A52" s="120"/>
      <c r="B52" s="119"/>
      <c r="C52" s="258" t="s">
        <v>107</v>
      </c>
      <c r="E52" s="113">
        <v>43.792736171977268</v>
      </c>
      <c r="F52" s="115">
        <v>53862</v>
      </c>
      <c r="G52" s="114">
        <v>55569</v>
      </c>
      <c r="H52" s="114">
        <v>55298</v>
      </c>
      <c r="I52" s="114">
        <v>53245</v>
      </c>
      <c r="J52" s="140">
        <v>53655</v>
      </c>
      <c r="K52" s="114">
        <v>207</v>
      </c>
      <c r="L52" s="116">
        <v>0.3857981548783897</v>
      </c>
    </row>
    <row r="53" spans="1:12" s="110" customFormat="1" ht="15" customHeight="1" x14ac:dyDescent="0.2">
      <c r="A53" s="120"/>
      <c r="B53" s="119"/>
      <c r="C53" s="258" t="s">
        <v>187</v>
      </c>
      <c r="D53" s="110" t="s">
        <v>193</v>
      </c>
      <c r="E53" s="113">
        <v>18.754725878708545</v>
      </c>
      <c r="F53" s="115">
        <v>23067</v>
      </c>
      <c r="G53" s="114">
        <v>26205</v>
      </c>
      <c r="H53" s="114">
        <v>26663</v>
      </c>
      <c r="I53" s="114">
        <v>21077</v>
      </c>
      <c r="J53" s="140">
        <v>22775</v>
      </c>
      <c r="K53" s="114">
        <v>292</v>
      </c>
      <c r="L53" s="116">
        <v>1.2821075740944017</v>
      </c>
    </row>
    <row r="54" spans="1:12" s="110" customFormat="1" ht="15" customHeight="1" x14ac:dyDescent="0.2">
      <c r="A54" s="120"/>
      <c r="B54" s="119"/>
      <c r="D54" s="267" t="s">
        <v>194</v>
      </c>
      <c r="E54" s="113">
        <v>55.711622664412367</v>
      </c>
      <c r="F54" s="115">
        <v>12851</v>
      </c>
      <c r="G54" s="114">
        <v>14540</v>
      </c>
      <c r="H54" s="114">
        <v>14925</v>
      </c>
      <c r="I54" s="114">
        <v>11539</v>
      </c>
      <c r="J54" s="140">
        <v>12389</v>
      </c>
      <c r="K54" s="114">
        <v>462</v>
      </c>
      <c r="L54" s="116">
        <v>3.7291145370893535</v>
      </c>
    </row>
    <row r="55" spans="1:12" s="110" customFormat="1" ht="15" customHeight="1" x14ac:dyDescent="0.2">
      <c r="A55" s="120"/>
      <c r="B55" s="119"/>
      <c r="D55" s="267" t="s">
        <v>195</v>
      </c>
      <c r="E55" s="113">
        <v>44.288377335587633</v>
      </c>
      <c r="F55" s="115">
        <v>10216</v>
      </c>
      <c r="G55" s="114">
        <v>11665</v>
      </c>
      <c r="H55" s="114">
        <v>11738</v>
      </c>
      <c r="I55" s="114">
        <v>9538</v>
      </c>
      <c r="J55" s="140">
        <v>10386</v>
      </c>
      <c r="K55" s="114">
        <v>-170</v>
      </c>
      <c r="L55" s="116">
        <v>-1.6368187945310995</v>
      </c>
    </row>
    <row r="56" spans="1:12" s="110" customFormat="1" ht="15" customHeight="1" x14ac:dyDescent="0.2">
      <c r="A56" s="120"/>
      <c r="B56" s="119" t="s">
        <v>196</v>
      </c>
      <c r="C56" s="258"/>
      <c r="E56" s="113">
        <v>42.941173400872536</v>
      </c>
      <c r="F56" s="115">
        <v>493717</v>
      </c>
      <c r="G56" s="114">
        <v>494888</v>
      </c>
      <c r="H56" s="114">
        <v>496992</v>
      </c>
      <c r="I56" s="114">
        <v>494737</v>
      </c>
      <c r="J56" s="140">
        <v>493167</v>
      </c>
      <c r="K56" s="114">
        <v>550</v>
      </c>
      <c r="L56" s="116">
        <v>0.11152408818919352</v>
      </c>
    </row>
    <row r="57" spans="1:12" s="110" customFormat="1" ht="15" customHeight="1" x14ac:dyDescent="0.2">
      <c r="A57" s="120"/>
      <c r="B57" s="119"/>
      <c r="C57" s="258" t="s">
        <v>106</v>
      </c>
      <c r="E57" s="113">
        <v>50.148364346376567</v>
      </c>
      <c r="F57" s="115">
        <v>247591</v>
      </c>
      <c r="G57" s="114">
        <v>248151</v>
      </c>
      <c r="H57" s="114">
        <v>249614</v>
      </c>
      <c r="I57" s="114">
        <v>248194</v>
      </c>
      <c r="J57" s="140">
        <v>246936</v>
      </c>
      <c r="K57" s="114">
        <v>655</v>
      </c>
      <c r="L57" s="116">
        <v>0.26525091521689831</v>
      </c>
    </row>
    <row r="58" spans="1:12" s="110" customFormat="1" ht="15" customHeight="1" x14ac:dyDescent="0.2">
      <c r="A58" s="120"/>
      <c r="B58" s="119"/>
      <c r="C58" s="258" t="s">
        <v>107</v>
      </c>
      <c r="E58" s="113">
        <v>49.851635653623433</v>
      </c>
      <c r="F58" s="115">
        <v>246126</v>
      </c>
      <c r="G58" s="114">
        <v>246737</v>
      </c>
      <c r="H58" s="114">
        <v>247378</v>
      </c>
      <c r="I58" s="114">
        <v>246543</v>
      </c>
      <c r="J58" s="140">
        <v>246231</v>
      </c>
      <c r="K58" s="114">
        <v>-105</v>
      </c>
      <c r="L58" s="116">
        <v>-4.264288412100832E-2</v>
      </c>
    </row>
    <row r="59" spans="1:12" s="110" customFormat="1" ht="15" customHeight="1" x14ac:dyDescent="0.2">
      <c r="A59" s="120"/>
      <c r="B59" s="119"/>
      <c r="C59" s="258" t="s">
        <v>105</v>
      </c>
      <c r="D59" s="110" t="s">
        <v>197</v>
      </c>
      <c r="E59" s="113">
        <v>89.919933889252349</v>
      </c>
      <c r="F59" s="115">
        <v>443950</v>
      </c>
      <c r="G59" s="114">
        <v>445225</v>
      </c>
      <c r="H59" s="114">
        <v>447543</v>
      </c>
      <c r="I59" s="114">
        <v>446036</v>
      </c>
      <c r="J59" s="140">
        <v>445026</v>
      </c>
      <c r="K59" s="114">
        <v>-1076</v>
      </c>
      <c r="L59" s="116">
        <v>-0.24178362612521515</v>
      </c>
    </row>
    <row r="60" spans="1:12" s="110" customFormat="1" ht="15" customHeight="1" x14ac:dyDescent="0.2">
      <c r="A60" s="120"/>
      <c r="B60" s="119"/>
      <c r="C60" s="258"/>
      <c r="D60" s="267" t="s">
        <v>198</v>
      </c>
      <c r="E60" s="113">
        <v>48.364455456695573</v>
      </c>
      <c r="F60" s="115">
        <v>214714</v>
      </c>
      <c r="G60" s="114">
        <v>215295</v>
      </c>
      <c r="H60" s="114">
        <v>216883</v>
      </c>
      <c r="I60" s="114">
        <v>215911</v>
      </c>
      <c r="J60" s="140">
        <v>214982</v>
      </c>
      <c r="K60" s="114">
        <v>-268</v>
      </c>
      <c r="L60" s="116">
        <v>-0.12466159957577844</v>
      </c>
    </row>
    <row r="61" spans="1:12" s="110" customFormat="1" ht="15" customHeight="1" x14ac:dyDescent="0.2">
      <c r="A61" s="120"/>
      <c r="B61" s="119"/>
      <c r="C61" s="258"/>
      <c r="D61" s="267" t="s">
        <v>199</v>
      </c>
      <c r="E61" s="113">
        <v>51.635544543304427</v>
      </c>
      <c r="F61" s="115">
        <v>229236</v>
      </c>
      <c r="G61" s="114">
        <v>229930</v>
      </c>
      <c r="H61" s="114">
        <v>230660</v>
      </c>
      <c r="I61" s="114">
        <v>230125</v>
      </c>
      <c r="J61" s="140">
        <v>230044</v>
      </c>
      <c r="K61" s="114">
        <v>-808</v>
      </c>
      <c r="L61" s="116">
        <v>-0.35123715463128791</v>
      </c>
    </row>
    <row r="62" spans="1:12" s="110" customFormat="1" ht="15" customHeight="1" x14ac:dyDescent="0.2">
      <c r="A62" s="120"/>
      <c r="B62" s="119"/>
      <c r="C62" s="258"/>
      <c r="D62" s="258" t="s">
        <v>200</v>
      </c>
      <c r="E62" s="113">
        <v>10.080066110747655</v>
      </c>
      <c r="F62" s="115">
        <v>49767</v>
      </c>
      <c r="G62" s="114">
        <v>49663</v>
      </c>
      <c r="H62" s="114">
        <v>49449</v>
      </c>
      <c r="I62" s="114">
        <v>48701</v>
      </c>
      <c r="J62" s="140">
        <v>48141</v>
      </c>
      <c r="K62" s="114">
        <v>1626</v>
      </c>
      <c r="L62" s="116">
        <v>3.3775783635570513</v>
      </c>
    </row>
    <row r="63" spans="1:12" s="110" customFormat="1" ht="15" customHeight="1" x14ac:dyDescent="0.2">
      <c r="A63" s="120"/>
      <c r="B63" s="119"/>
      <c r="C63" s="258"/>
      <c r="D63" s="267" t="s">
        <v>198</v>
      </c>
      <c r="E63" s="113">
        <v>66.061848212671052</v>
      </c>
      <c r="F63" s="115">
        <v>32877</v>
      </c>
      <c r="G63" s="114">
        <v>32856</v>
      </c>
      <c r="H63" s="114">
        <v>32731</v>
      </c>
      <c r="I63" s="114">
        <v>32283</v>
      </c>
      <c r="J63" s="140">
        <v>31954</v>
      </c>
      <c r="K63" s="114">
        <v>923</v>
      </c>
      <c r="L63" s="116">
        <v>2.888527257933279</v>
      </c>
    </row>
    <row r="64" spans="1:12" s="110" customFormat="1" ht="15" customHeight="1" x14ac:dyDescent="0.2">
      <c r="A64" s="120"/>
      <c r="B64" s="119"/>
      <c r="C64" s="258"/>
      <c r="D64" s="267" t="s">
        <v>199</v>
      </c>
      <c r="E64" s="113">
        <v>33.938151787328955</v>
      </c>
      <c r="F64" s="115">
        <v>16890</v>
      </c>
      <c r="G64" s="114">
        <v>16807</v>
      </c>
      <c r="H64" s="114">
        <v>16718</v>
      </c>
      <c r="I64" s="114">
        <v>16418</v>
      </c>
      <c r="J64" s="140">
        <v>16187</v>
      </c>
      <c r="K64" s="114">
        <v>703</v>
      </c>
      <c r="L64" s="116">
        <v>4.3429912893062337</v>
      </c>
    </row>
    <row r="65" spans="1:12" s="110" customFormat="1" ht="15" customHeight="1" x14ac:dyDescent="0.2">
      <c r="A65" s="120"/>
      <c r="B65" s="119" t="s">
        <v>201</v>
      </c>
      <c r="C65" s="258"/>
      <c r="E65" s="113">
        <v>35.87956359284437</v>
      </c>
      <c r="F65" s="115">
        <v>412526</v>
      </c>
      <c r="G65" s="114">
        <v>409320</v>
      </c>
      <c r="H65" s="114">
        <v>403925</v>
      </c>
      <c r="I65" s="114">
        <v>399554</v>
      </c>
      <c r="J65" s="140">
        <v>392179</v>
      </c>
      <c r="K65" s="114">
        <v>20347</v>
      </c>
      <c r="L65" s="116">
        <v>5.1881921265544557</v>
      </c>
    </row>
    <row r="66" spans="1:12" s="110" customFormat="1" ht="15" customHeight="1" x14ac:dyDescent="0.2">
      <c r="A66" s="120"/>
      <c r="B66" s="119"/>
      <c r="C66" s="258" t="s">
        <v>106</v>
      </c>
      <c r="E66" s="113">
        <v>55.398447612998936</v>
      </c>
      <c r="F66" s="115">
        <v>228533</v>
      </c>
      <c r="G66" s="114">
        <v>227195</v>
      </c>
      <c r="H66" s="114">
        <v>224628</v>
      </c>
      <c r="I66" s="114">
        <v>222501</v>
      </c>
      <c r="J66" s="140">
        <v>218673</v>
      </c>
      <c r="K66" s="114">
        <v>9860</v>
      </c>
      <c r="L66" s="116">
        <v>4.5090157449708013</v>
      </c>
    </row>
    <row r="67" spans="1:12" s="110" customFormat="1" ht="15" customHeight="1" x14ac:dyDescent="0.2">
      <c r="A67" s="120"/>
      <c r="B67" s="119"/>
      <c r="C67" s="258" t="s">
        <v>107</v>
      </c>
      <c r="E67" s="113">
        <v>44.601552387001064</v>
      </c>
      <c r="F67" s="115">
        <v>183993</v>
      </c>
      <c r="G67" s="114">
        <v>182125</v>
      </c>
      <c r="H67" s="114">
        <v>179297</v>
      </c>
      <c r="I67" s="114">
        <v>177053</v>
      </c>
      <c r="J67" s="140">
        <v>173506</v>
      </c>
      <c r="K67" s="114">
        <v>10487</v>
      </c>
      <c r="L67" s="116">
        <v>6.0441713831221975</v>
      </c>
    </row>
    <row r="68" spans="1:12" s="110" customFormat="1" ht="15" customHeight="1" x14ac:dyDescent="0.2">
      <c r="A68" s="120"/>
      <c r="B68" s="119"/>
      <c r="C68" s="258" t="s">
        <v>105</v>
      </c>
      <c r="D68" s="110" t="s">
        <v>202</v>
      </c>
      <c r="E68" s="113">
        <v>19.360961490912089</v>
      </c>
      <c r="F68" s="115">
        <v>79869</v>
      </c>
      <c r="G68" s="114">
        <v>78356</v>
      </c>
      <c r="H68" s="114">
        <v>76065</v>
      </c>
      <c r="I68" s="114">
        <v>74775</v>
      </c>
      <c r="J68" s="140">
        <v>71252</v>
      </c>
      <c r="K68" s="114">
        <v>8617</v>
      </c>
      <c r="L68" s="116">
        <v>12.093695615561668</v>
      </c>
    </row>
    <row r="69" spans="1:12" s="110" customFormat="1" ht="15" customHeight="1" x14ac:dyDescent="0.2">
      <c r="A69" s="120"/>
      <c r="B69" s="119"/>
      <c r="C69" s="258"/>
      <c r="D69" s="267" t="s">
        <v>198</v>
      </c>
      <c r="E69" s="113">
        <v>49.299477895053151</v>
      </c>
      <c r="F69" s="115">
        <v>39375</v>
      </c>
      <c r="G69" s="114">
        <v>38722</v>
      </c>
      <c r="H69" s="114">
        <v>37521</v>
      </c>
      <c r="I69" s="114">
        <v>36985</v>
      </c>
      <c r="J69" s="140">
        <v>35095</v>
      </c>
      <c r="K69" s="114">
        <v>4280</v>
      </c>
      <c r="L69" s="116">
        <v>12.195469440091181</v>
      </c>
    </row>
    <row r="70" spans="1:12" s="110" customFormat="1" ht="15" customHeight="1" x14ac:dyDescent="0.2">
      <c r="A70" s="120"/>
      <c r="B70" s="119"/>
      <c r="C70" s="258"/>
      <c r="D70" s="267" t="s">
        <v>199</v>
      </c>
      <c r="E70" s="113">
        <v>50.700522104946849</v>
      </c>
      <c r="F70" s="115">
        <v>40494</v>
      </c>
      <c r="G70" s="114">
        <v>39634</v>
      </c>
      <c r="H70" s="114">
        <v>38544</v>
      </c>
      <c r="I70" s="114">
        <v>37790</v>
      </c>
      <c r="J70" s="140">
        <v>36157</v>
      </c>
      <c r="K70" s="114">
        <v>4337</v>
      </c>
      <c r="L70" s="116">
        <v>11.994911082224743</v>
      </c>
    </row>
    <row r="71" spans="1:12" s="110" customFormat="1" ht="15" customHeight="1" x14ac:dyDescent="0.2">
      <c r="A71" s="120"/>
      <c r="B71" s="119"/>
      <c r="C71" s="258"/>
      <c r="D71" s="110" t="s">
        <v>203</v>
      </c>
      <c r="E71" s="113">
        <v>73.046789778098841</v>
      </c>
      <c r="F71" s="115">
        <v>301337</v>
      </c>
      <c r="G71" s="114">
        <v>299827</v>
      </c>
      <c r="H71" s="114">
        <v>297191</v>
      </c>
      <c r="I71" s="114">
        <v>294920</v>
      </c>
      <c r="J71" s="140">
        <v>291565</v>
      </c>
      <c r="K71" s="114">
        <v>9772</v>
      </c>
      <c r="L71" s="116">
        <v>3.3515682609366695</v>
      </c>
    </row>
    <row r="72" spans="1:12" s="110" customFormat="1" ht="15" customHeight="1" x14ac:dyDescent="0.2">
      <c r="A72" s="120"/>
      <c r="B72" s="119"/>
      <c r="C72" s="258"/>
      <c r="D72" s="267" t="s">
        <v>198</v>
      </c>
      <c r="E72" s="113">
        <v>56.45207856984041</v>
      </c>
      <c r="F72" s="115">
        <v>170111</v>
      </c>
      <c r="G72" s="114">
        <v>169516</v>
      </c>
      <c r="H72" s="114">
        <v>168351</v>
      </c>
      <c r="I72" s="114">
        <v>167262</v>
      </c>
      <c r="J72" s="140">
        <v>165567</v>
      </c>
      <c r="K72" s="114">
        <v>4544</v>
      </c>
      <c r="L72" s="116">
        <v>2.7445082655360067</v>
      </c>
    </row>
    <row r="73" spans="1:12" s="110" customFormat="1" ht="15" customHeight="1" x14ac:dyDescent="0.2">
      <c r="A73" s="120"/>
      <c r="B73" s="119"/>
      <c r="C73" s="258"/>
      <c r="D73" s="267" t="s">
        <v>199</v>
      </c>
      <c r="E73" s="113">
        <v>43.54792143015959</v>
      </c>
      <c r="F73" s="115">
        <v>131226</v>
      </c>
      <c r="G73" s="114">
        <v>130311</v>
      </c>
      <c r="H73" s="114">
        <v>128840</v>
      </c>
      <c r="I73" s="114">
        <v>127658</v>
      </c>
      <c r="J73" s="140">
        <v>125998</v>
      </c>
      <c r="K73" s="114">
        <v>5228</v>
      </c>
      <c r="L73" s="116">
        <v>4.1492722106700111</v>
      </c>
    </row>
    <row r="74" spans="1:12" s="110" customFormat="1" ht="15" customHeight="1" x14ac:dyDescent="0.2">
      <c r="A74" s="120"/>
      <c r="B74" s="119"/>
      <c r="C74" s="258"/>
      <c r="D74" s="110" t="s">
        <v>204</v>
      </c>
      <c r="E74" s="113">
        <v>7.5922487309890769</v>
      </c>
      <c r="F74" s="115">
        <v>31320</v>
      </c>
      <c r="G74" s="114">
        <v>31137</v>
      </c>
      <c r="H74" s="114">
        <v>30669</v>
      </c>
      <c r="I74" s="114">
        <v>29859</v>
      </c>
      <c r="J74" s="140">
        <v>29362</v>
      </c>
      <c r="K74" s="114">
        <v>1958</v>
      </c>
      <c r="L74" s="116">
        <v>6.6684830733601252</v>
      </c>
    </row>
    <row r="75" spans="1:12" s="110" customFormat="1" ht="15" customHeight="1" x14ac:dyDescent="0.2">
      <c r="A75" s="120"/>
      <c r="B75" s="119"/>
      <c r="C75" s="258"/>
      <c r="D75" s="267" t="s">
        <v>198</v>
      </c>
      <c r="E75" s="113">
        <v>60.814176245210732</v>
      </c>
      <c r="F75" s="115">
        <v>19047</v>
      </c>
      <c r="G75" s="114">
        <v>18957</v>
      </c>
      <c r="H75" s="114">
        <v>18756</v>
      </c>
      <c r="I75" s="114">
        <v>18254</v>
      </c>
      <c r="J75" s="140">
        <v>18011</v>
      </c>
      <c r="K75" s="114">
        <v>1036</v>
      </c>
      <c r="L75" s="116">
        <v>5.7520404197434898</v>
      </c>
    </row>
    <row r="76" spans="1:12" s="110" customFormat="1" ht="15" customHeight="1" x14ac:dyDescent="0.2">
      <c r="A76" s="120"/>
      <c r="B76" s="119"/>
      <c r="C76" s="258"/>
      <c r="D76" s="267" t="s">
        <v>199</v>
      </c>
      <c r="E76" s="113">
        <v>39.185823754789268</v>
      </c>
      <c r="F76" s="115">
        <v>12273</v>
      </c>
      <c r="G76" s="114">
        <v>12180</v>
      </c>
      <c r="H76" s="114">
        <v>11913</v>
      </c>
      <c r="I76" s="114">
        <v>11605</v>
      </c>
      <c r="J76" s="140">
        <v>11351</v>
      </c>
      <c r="K76" s="114">
        <v>922</v>
      </c>
      <c r="L76" s="116">
        <v>8.1226323671923186</v>
      </c>
    </row>
    <row r="77" spans="1:12" s="110" customFormat="1" ht="15" customHeight="1" x14ac:dyDescent="0.2">
      <c r="A77" s="533"/>
      <c r="B77" s="119" t="s">
        <v>205</v>
      </c>
      <c r="C77" s="268"/>
      <c r="D77" s="182"/>
      <c r="E77" s="113">
        <v>10.481912621156562</v>
      </c>
      <c r="F77" s="115">
        <v>120516</v>
      </c>
      <c r="G77" s="114">
        <v>121587</v>
      </c>
      <c r="H77" s="114">
        <v>124414</v>
      </c>
      <c r="I77" s="114">
        <v>122510</v>
      </c>
      <c r="J77" s="140">
        <v>123141</v>
      </c>
      <c r="K77" s="114">
        <v>-2625</v>
      </c>
      <c r="L77" s="116">
        <v>-2.1317026822910323</v>
      </c>
    </row>
    <row r="78" spans="1:12" s="110" customFormat="1" ht="15" customHeight="1" x14ac:dyDescent="0.2">
      <c r="A78" s="120"/>
      <c r="B78" s="119"/>
      <c r="C78" s="268" t="s">
        <v>106</v>
      </c>
      <c r="D78" s="182"/>
      <c r="E78" s="113">
        <v>60.813501941650898</v>
      </c>
      <c r="F78" s="115">
        <v>73290</v>
      </c>
      <c r="G78" s="114">
        <v>73758</v>
      </c>
      <c r="H78" s="114">
        <v>75828</v>
      </c>
      <c r="I78" s="114">
        <v>74263</v>
      </c>
      <c r="J78" s="140">
        <v>74448</v>
      </c>
      <c r="K78" s="114">
        <v>-1158</v>
      </c>
      <c r="L78" s="116">
        <v>-1.5554480980012895</v>
      </c>
    </row>
    <row r="79" spans="1:12" s="110" customFormat="1" ht="15" customHeight="1" x14ac:dyDescent="0.2">
      <c r="A79" s="123"/>
      <c r="B79" s="124"/>
      <c r="C79" s="260" t="s">
        <v>107</v>
      </c>
      <c r="D79" s="261"/>
      <c r="E79" s="125">
        <v>39.186498058349102</v>
      </c>
      <c r="F79" s="143">
        <v>47226</v>
      </c>
      <c r="G79" s="144">
        <v>47829</v>
      </c>
      <c r="H79" s="144">
        <v>48586</v>
      </c>
      <c r="I79" s="144">
        <v>48247</v>
      </c>
      <c r="J79" s="145">
        <v>48693</v>
      </c>
      <c r="K79" s="144">
        <v>-1467</v>
      </c>
      <c r="L79" s="146">
        <v>-3.0127533731747889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86:L86"/>
    <mergeCell ref="A35:D35"/>
    <mergeCell ref="A41:D41"/>
    <mergeCell ref="A44:D44"/>
    <mergeCell ref="A47:D47"/>
    <mergeCell ref="A50:D50"/>
    <mergeCell ref="A85:L85"/>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92" t="s">
        <v>97</v>
      </c>
      <c r="E8" s="592" t="s">
        <v>98</v>
      </c>
      <c r="F8" s="592" t="s">
        <v>99</v>
      </c>
      <c r="G8" s="592" t="s">
        <v>100</v>
      </c>
      <c r="H8" s="592" t="s">
        <v>101</v>
      </c>
      <c r="I8" s="590"/>
      <c r="J8" s="591"/>
    </row>
    <row r="9" spans="1:15" ht="12" customHeight="1" x14ac:dyDescent="0.2">
      <c r="A9" s="616"/>
      <c r="B9" s="617"/>
      <c r="C9" s="583"/>
      <c r="D9" s="593"/>
      <c r="E9" s="593"/>
      <c r="F9" s="593"/>
      <c r="G9" s="593"/>
      <c r="H9" s="593"/>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8" t="s">
        <v>104</v>
      </c>
      <c r="B11" s="619"/>
      <c r="C11" s="285">
        <v>100</v>
      </c>
      <c r="D11" s="115">
        <v>1149752</v>
      </c>
      <c r="E11" s="114">
        <v>1152234</v>
      </c>
      <c r="F11" s="114">
        <v>1152145</v>
      </c>
      <c r="G11" s="114">
        <v>1137909</v>
      </c>
      <c r="H11" s="140">
        <v>1129675</v>
      </c>
      <c r="I11" s="115">
        <v>20077</v>
      </c>
      <c r="J11" s="116">
        <v>1.7772368158983778</v>
      </c>
    </row>
    <row r="12" spans="1:15" s="110" customFormat="1" ht="24.95" customHeight="1" x14ac:dyDescent="0.2">
      <c r="A12" s="193" t="s">
        <v>132</v>
      </c>
      <c r="B12" s="194" t="s">
        <v>133</v>
      </c>
      <c r="C12" s="113">
        <v>7.6451269491159837E-2</v>
      </c>
      <c r="D12" s="115">
        <v>879</v>
      </c>
      <c r="E12" s="114">
        <v>780</v>
      </c>
      <c r="F12" s="114">
        <v>986</v>
      </c>
      <c r="G12" s="114">
        <v>978</v>
      </c>
      <c r="H12" s="140">
        <v>901</v>
      </c>
      <c r="I12" s="115">
        <v>-22</v>
      </c>
      <c r="J12" s="116">
        <v>-2.4417314095449503</v>
      </c>
    </row>
    <row r="13" spans="1:15" s="110" customFormat="1" ht="24.95" customHeight="1" x14ac:dyDescent="0.2">
      <c r="A13" s="193" t="s">
        <v>134</v>
      </c>
      <c r="B13" s="199" t="s">
        <v>214</v>
      </c>
      <c r="C13" s="113">
        <v>1.3827329719800443</v>
      </c>
      <c r="D13" s="115">
        <v>15898</v>
      </c>
      <c r="E13" s="114">
        <v>15509</v>
      </c>
      <c r="F13" s="114">
        <v>15394</v>
      </c>
      <c r="G13" s="114">
        <v>15161</v>
      </c>
      <c r="H13" s="140">
        <v>14964</v>
      </c>
      <c r="I13" s="115">
        <v>934</v>
      </c>
      <c r="J13" s="116">
        <v>6.2416466185511892</v>
      </c>
    </row>
    <row r="14" spans="1:15" s="287" customFormat="1" ht="24" customHeight="1" x14ac:dyDescent="0.2">
      <c r="A14" s="193" t="s">
        <v>215</v>
      </c>
      <c r="B14" s="199" t="s">
        <v>137</v>
      </c>
      <c r="C14" s="113">
        <v>12.346488634070651</v>
      </c>
      <c r="D14" s="115">
        <v>141954</v>
      </c>
      <c r="E14" s="114">
        <v>142054</v>
      </c>
      <c r="F14" s="114">
        <v>142914</v>
      </c>
      <c r="G14" s="114">
        <v>142148</v>
      </c>
      <c r="H14" s="140">
        <v>141578</v>
      </c>
      <c r="I14" s="115">
        <v>376</v>
      </c>
      <c r="J14" s="116">
        <v>0.26557798528019888</v>
      </c>
      <c r="K14" s="110"/>
      <c r="L14" s="110"/>
      <c r="M14" s="110"/>
      <c r="N14" s="110"/>
      <c r="O14" s="110"/>
    </row>
    <row r="15" spans="1:15" s="110" customFormat="1" ht="24.75" customHeight="1" x14ac:dyDescent="0.2">
      <c r="A15" s="193" t="s">
        <v>216</v>
      </c>
      <c r="B15" s="199" t="s">
        <v>217</v>
      </c>
      <c r="C15" s="113">
        <v>1.3403760115224848</v>
      </c>
      <c r="D15" s="115">
        <v>15411</v>
      </c>
      <c r="E15" s="114">
        <v>15321</v>
      </c>
      <c r="F15" s="114">
        <v>15348</v>
      </c>
      <c r="G15" s="114">
        <v>15257</v>
      </c>
      <c r="H15" s="140">
        <v>15248</v>
      </c>
      <c r="I15" s="115">
        <v>163</v>
      </c>
      <c r="J15" s="116">
        <v>1.0689926547743966</v>
      </c>
    </row>
    <row r="16" spans="1:15" s="287" customFormat="1" ht="24.95" customHeight="1" x14ac:dyDescent="0.2">
      <c r="A16" s="193" t="s">
        <v>218</v>
      </c>
      <c r="B16" s="199" t="s">
        <v>141</v>
      </c>
      <c r="C16" s="113">
        <v>10.12505305491967</v>
      </c>
      <c r="D16" s="115">
        <v>116413</v>
      </c>
      <c r="E16" s="114">
        <v>116537</v>
      </c>
      <c r="F16" s="114">
        <v>117258</v>
      </c>
      <c r="G16" s="114">
        <v>116818</v>
      </c>
      <c r="H16" s="140">
        <v>116288</v>
      </c>
      <c r="I16" s="115">
        <v>125</v>
      </c>
      <c r="J16" s="116">
        <v>0.10749174463401211</v>
      </c>
      <c r="K16" s="110"/>
      <c r="L16" s="110"/>
      <c r="M16" s="110"/>
      <c r="N16" s="110"/>
      <c r="O16" s="110"/>
    </row>
    <row r="17" spans="1:15" s="110" customFormat="1" ht="24.95" customHeight="1" x14ac:dyDescent="0.2">
      <c r="A17" s="193" t="s">
        <v>219</v>
      </c>
      <c r="B17" s="199" t="s">
        <v>220</v>
      </c>
      <c r="C17" s="113">
        <v>0.88105956762849724</v>
      </c>
      <c r="D17" s="115">
        <v>10130</v>
      </c>
      <c r="E17" s="114">
        <v>10196</v>
      </c>
      <c r="F17" s="114">
        <v>10308</v>
      </c>
      <c r="G17" s="114">
        <v>10073</v>
      </c>
      <c r="H17" s="140">
        <v>10042</v>
      </c>
      <c r="I17" s="115">
        <v>88</v>
      </c>
      <c r="J17" s="116">
        <v>0.87631945827524393</v>
      </c>
    </row>
    <row r="18" spans="1:15" s="287" customFormat="1" ht="24.95" customHeight="1" x14ac:dyDescent="0.2">
      <c r="A18" s="201" t="s">
        <v>144</v>
      </c>
      <c r="B18" s="202" t="s">
        <v>145</v>
      </c>
      <c r="C18" s="113">
        <v>3.0146501158510706</v>
      </c>
      <c r="D18" s="115">
        <v>34661</v>
      </c>
      <c r="E18" s="114">
        <v>33615</v>
      </c>
      <c r="F18" s="114">
        <v>34860</v>
      </c>
      <c r="G18" s="114">
        <v>34117</v>
      </c>
      <c r="H18" s="140">
        <v>33603</v>
      </c>
      <c r="I18" s="115">
        <v>1058</v>
      </c>
      <c r="J18" s="116">
        <v>3.1485284052019167</v>
      </c>
      <c r="K18" s="110"/>
      <c r="L18" s="110"/>
      <c r="M18" s="110"/>
      <c r="N18" s="110"/>
      <c r="O18" s="110"/>
    </row>
    <row r="19" spans="1:15" s="110" customFormat="1" ht="24.95" customHeight="1" x14ac:dyDescent="0.2">
      <c r="A19" s="193" t="s">
        <v>146</v>
      </c>
      <c r="B19" s="199" t="s">
        <v>147</v>
      </c>
      <c r="C19" s="113">
        <v>12.102783904702926</v>
      </c>
      <c r="D19" s="115">
        <v>139152</v>
      </c>
      <c r="E19" s="114">
        <v>139699</v>
      </c>
      <c r="F19" s="114">
        <v>139197</v>
      </c>
      <c r="G19" s="114">
        <v>138234</v>
      </c>
      <c r="H19" s="140">
        <v>138050</v>
      </c>
      <c r="I19" s="115">
        <v>1102</v>
      </c>
      <c r="J19" s="116">
        <v>0.79826149945671854</v>
      </c>
    </row>
    <row r="20" spans="1:15" s="287" customFormat="1" ht="24.95" customHeight="1" x14ac:dyDescent="0.2">
      <c r="A20" s="193" t="s">
        <v>148</v>
      </c>
      <c r="B20" s="199" t="s">
        <v>149</v>
      </c>
      <c r="C20" s="113">
        <v>2.9139327437569147</v>
      </c>
      <c r="D20" s="115">
        <v>33503</v>
      </c>
      <c r="E20" s="114">
        <v>33920</v>
      </c>
      <c r="F20" s="114">
        <v>33463</v>
      </c>
      <c r="G20" s="114">
        <v>32590</v>
      </c>
      <c r="H20" s="140">
        <v>32255</v>
      </c>
      <c r="I20" s="115">
        <v>1248</v>
      </c>
      <c r="J20" s="116">
        <v>3.8691675709192372</v>
      </c>
      <c r="K20" s="110"/>
      <c r="L20" s="110"/>
      <c r="M20" s="110"/>
      <c r="N20" s="110"/>
      <c r="O20" s="110"/>
    </row>
    <row r="21" spans="1:15" s="110" customFormat="1" ht="24.95" customHeight="1" x14ac:dyDescent="0.2">
      <c r="A21" s="201" t="s">
        <v>150</v>
      </c>
      <c r="B21" s="202" t="s">
        <v>151</v>
      </c>
      <c r="C21" s="113">
        <v>3.9127568379963678</v>
      </c>
      <c r="D21" s="115">
        <v>44987</v>
      </c>
      <c r="E21" s="114">
        <v>46667</v>
      </c>
      <c r="F21" s="114">
        <v>47579</v>
      </c>
      <c r="G21" s="114">
        <v>46406</v>
      </c>
      <c r="H21" s="140">
        <v>45376</v>
      </c>
      <c r="I21" s="115">
        <v>-389</v>
      </c>
      <c r="J21" s="116">
        <v>-0.85728138222849082</v>
      </c>
    </row>
    <row r="22" spans="1:15" s="110" customFormat="1" ht="24.95" customHeight="1" x14ac:dyDescent="0.2">
      <c r="A22" s="201" t="s">
        <v>152</v>
      </c>
      <c r="B22" s="199" t="s">
        <v>153</v>
      </c>
      <c r="C22" s="113">
        <v>11.00715632588593</v>
      </c>
      <c r="D22" s="115">
        <v>126555</v>
      </c>
      <c r="E22" s="114">
        <v>125000</v>
      </c>
      <c r="F22" s="114">
        <v>124135</v>
      </c>
      <c r="G22" s="114">
        <v>120278</v>
      </c>
      <c r="H22" s="140">
        <v>118470</v>
      </c>
      <c r="I22" s="115">
        <v>8085</v>
      </c>
      <c r="J22" s="116">
        <v>6.8245125348189415</v>
      </c>
    </row>
    <row r="23" spans="1:15" s="110" customFormat="1" ht="24.95" customHeight="1" x14ac:dyDescent="0.2">
      <c r="A23" s="193" t="s">
        <v>154</v>
      </c>
      <c r="B23" s="199" t="s">
        <v>155</v>
      </c>
      <c r="C23" s="113">
        <v>6.3443246891503557</v>
      </c>
      <c r="D23" s="115">
        <v>72944</v>
      </c>
      <c r="E23" s="114">
        <v>73422</v>
      </c>
      <c r="F23" s="114">
        <v>73700</v>
      </c>
      <c r="G23" s="114">
        <v>73089</v>
      </c>
      <c r="H23" s="140">
        <v>72589</v>
      </c>
      <c r="I23" s="115">
        <v>355</v>
      </c>
      <c r="J23" s="116">
        <v>0.48905481546790835</v>
      </c>
    </row>
    <row r="24" spans="1:15" s="110" customFormat="1" ht="24.95" customHeight="1" x14ac:dyDescent="0.2">
      <c r="A24" s="193" t="s">
        <v>156</v>
      </c>
      <c r="B24" s="199" t="s">
        <v>221</v>
      </c>
      <c r="C24" s="113">
        <v>15.957267306340846</v>
      </c>
      <c r="D24" s="115">
        <v>183469</v>
      </c>
      <c r="E24" s="114">
        <v>183427</v>
      </c>
      <c r="F24" s="114">
        <v>182177</v>
      </c>
      <c r="G24" s="114">
        <v>180774</v>
      </c>
      <c r="H24" s="140">
        <v>179118</v>
      </c>
      <c r="I24" s="115">
        <v>4351</v>
      </c>
      <c r="J24" s="116">
        <v>2.4291249344007859</v>
      </c>
    </row>
    <row r="25" spans="1:15" s="110" customFormat="1" ht="24.95" customHeight="1" x14ac:dyDescent="0.2">
      <c r="A25" s="193" t="s">
        <v>222</v>
      </c>
      <c r="B25" s="204" t="s">
        <v>159</v>
      </c>
      <c r="C25" s="113">
        <v>6.4709606941322999</v>
      </c>
      <c r="D25" s="115">
        <v>74400</v>
      </c>
      <c r="E25" s="114">
        <v>75023</v>
      </c>
      <c r="F25" s="114">
        <v>75156</v>
      </c>
      <c r="G25" s="114">
        <v>74387</v>
      </c>
      <c r="H25" s="140">
        <v>73363</v>
      </c>
      <c r="I25" s="115">
        <v>1037</v>
      </c>
      <c r="J25" s="116">
        <v>1.4135190763736489</v>
      </c>
    </row>
    <row r="26" spans="1:15" s="110" customFormat="1" ht="24.95" customHeight="1" x14ac:dyDescent="0.2">
      <c r="A26" s="201">
        <v>782.78300000000002</v>
      </c>
      <c r="B26" s="203" t="s">
        <v>160</v>
      </c>
      <c r="C26" s="113">
        <v>1.7648153688795496</v>
      </c>
      <c r="D26" s="115">
        <v>20291</v>
      </c>
      <c r="E26" s="114">
        <v>21326</v>
      </c>
      <c r="F26" s="114">
        <v>22710</v>
      </c>
      <c r="G26" s="114">
        <v>22263</v>
      </c>
      <c r="H26" s="140">
        <v>22847</v>
      </c>
      <c r="I26" s="115">
        <v>-2556</v>
      </c>
      <c r="J26" s="116">
        <v>-11.187464437344071</v>
      </c>
    </row>
    <row r="27" spans="1:15" s="110" customFormat="1" ht="24.95" customHeight="1" x14ac:dyDescent="0.2">
      <c r="A27" s="193" t="s">
        <v>161</v>
      </c>
      <c r="B27" s="199" t="s">
        <v>223</v>
      </c>
      <c r="C27" s="113">
        <v>4.2316951829611948</v>
      </c>
      <c r="D27" s="115">
        <v>48654</v>
      </c>
      <c r="E27" s="114">
        <v>48778</v>
      </c>
      <c r="F27" s="114">
        <v>48539</v>
      </c>
      <c r="G27" s="114">
        <v>47589</v>
      </c>
      <c r="H27" s="140">
        <v>47624</v>
      </c>
      <c r="I27" s="115">
        <v>1030</v>
      </c>
      <c r="J27" s="116">
        <v>2.1627750713925753</v>
      </c>
    </row>
    <row r="28" spans="1:15" s="110" customFormat="1" ht="24.95" customHeight="1" x14ac:dyDescent="0.2">
      <c r="A28" s="193" t="s">
        <v>163</v>
      </c>
      <c r="B28" s="199" t="s">
        <v>164</v>
      </c>
      <c r="C28" s="113">
        <v>3.6181715709126836</v>
      </c>
      <c r="D28" s="115">
        <v>41600</v>
      </c>
      <c r="E28" s="114">
        <v>42052</v>
      </c>
      <c r="F28" s="114">
        <v>41002</v>
      </c>
      <c r="G28" s="114">
        <v>41476</v>
      </c>
      <c r="H28" s="140">
        <v>40922</v>
      </c>
      <c r="I28" s="115">
        <v>678</v>
      </c>
      <c r="J28" s="116">
        <v>1.6568105175700112</v>
      </c>
    </row>
    <row r="29" spans="1:15" s="110" customFormat="1" ht="24.95" customHeight="1" x14ac:dyDescent="0.2">
      <c r="A29" s="193">
        <v>86</v>
      </c>
      <c r="B29" s="199" t="s">
        <v>165</v>
      </c>
      <c r="C29" s="113">
        <v>6.1627203083795461</v>
      </c>
      <c r="D29" s="115">
        <v>70856</v>
      </c>
      <c r="E29" s="114">
        <v>70779</v>
      </c>
      <c r="F29" s="114">
        <v>70288</v>
      </c>
      <c r="G29" s="114">
        <v>69560</v>
      </c>
      <c r="H29" s="140">
        <v>69513</v>
      </c>
      <c r="I29" s="115">
        <v>1343</v>
      </c>
      <c r="J29" s="116">
        <v>1.9320127170457324</v>
      </c>
    </row>
    <row r="30" spans="1:15" s="110" customFormat="1" ht="24.95" customHeight="1" x14ac:dyDescent="0.2">
      <c r="A30" s="193">
        <v>87.88</v>
      </c>
      <c r="B30" s="204" t="s">
        <v>166</v>
      </c>
      <c r="C30" s="113">
        <v>4.1659418726821089</v>
      </c>
      <c r="D30" s="115">
        <v>47898</v>
      </c>
      <c r="E30" s="114">
        <v>47891</v>
      </c>
      <c r="F30" s="114">
        <v>47449</v>
      </c>
      <c r="G30" s="114">
        <v>46757</v>
      </c>
      <c r="H30" s="140">
        <v>46615</v>
      </c>
      <c r="I30" s="115">
        <v>1283</v>
      </c>
      <c r="J30" s="116">
        <v>2.7523329400407595</v>
      </c>
    </row>
    <row r="31" spans="1:15" s="110" customFormat="1" ht="24.95" customHeight="1" x14ac:dyDescent="0.2">
      <c r="A31" s="193" t="s">
        <v>167</v>
      </c>
      <c r="B31" s="199" t="s">
        <v>168</v>
      </c>
      <c r="C31" s="113">
        <v>4.5265413758793205</v>
      </c>
      <c r="D31" s="115">
        <v>52044</v>
      </c>
      <c r="E31" s="114">
        <v>52282</v>
      </c>
      <c r="F31" s="114">
        <v>52584</v>
      </c>
      <c r="G31" s="114">
        <v>52096</v>
      </c>
      <c r="H31" s="140">
        <v>51883</v>
      </c>
      <c r="I31" s="115">
        <v>161</v>
      </c>
      <c r="J31" s="116">
        <v>0.31031359019331961</v>
      </c>
    </row>
    <row r="32" spans="1:15" s="110" customFormat="1" ht="24.95" customHeight="1" x14ac:dyDescent="0.2">
      <c r="A32" s="193"/>
      <c r="B32" s="288" t="s">
        <v>224</v>
      </c>
      <c r="C32" s="113">
        <v>6.0882694702857657E-4</v>
      </c>
      <c r="D32" s="115">
        <v>7</v>
      </c>
      <c r="E32" s="114">
        <v>10</v>
      </c>
      <c r="F32" s="114">
        <v>12</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7.6451269491159837E-2</v>
      </c>
      <c r="D34" s="115">
        <v>879</v>
      </c>
      <c r="E34" s="114">
        <v>780</v>
      </c>
      <c r="F34" s="114">
        <v>986</v>
      </c>
      <c r="G34" s="114">
        <v>978</v>
      </c>
      <c r="H34" s="140">
        <v>901</v>
      </c>
      <c r="I34" s="115">
        <v>-22</v>
      </c>
      <c r="J34" s="116">
        <v>-2.4417314095449503</v>
      </c>
    </row>
    <row r="35" spans="1:10" s="110" customFormat="1" ht="24.95" customHeight="1" x14ac:dyDescent="0.2">
      <c r="A35" s="292" t="s">
        <v>171</v>
      </c>
      <c r="B35" s="293" t="s">
        <v>172</v>
      </c>
      <c r="C35" s="113">
        <v>16.743871721901765</v>
      </c>
      <c r="D35" s="115">
        <v>192513</v>
      </c>
      <c r="E35" s="114">
        <v>191178</v>
      </c>
      <c r="F35" s="114">
        <v>193168</v>
      </c>
      <c r="G35" s="114">
        <v>191426</v>
      </c>
      <c r="H35" s="140">
        <v>190145</v>
      </c>
      <c r="I35" s="115">
        <v>2368</v>
      </c>
      <c r="J35" s="116">
        <v>1.2453653790528281</v>
      </c>
    </row>
    <row r="36" spans="1:10" s="110" customFormat="1" ht="24.95" customHeight="1" x14ac:dyDescent="0.2">
      <c r="A36" s="294" t="s">
        <v>173</v>
      </c>
      <c r="B36" s="295" t="s">
        <v>174</v>
      </c>
      <c r="C36" s="125">
        <v>83.179068181660043</v>
      </c>
      <c r="D36" s="143">
        <v>956353</v>
      </c>
      <c r="E36" s="144">
        <v>960266</v>
      </c>
      <c r="F36" s="144">
        <v>957979</v>
      </c>
      <c r="G36" s="144">
        <v>945499</v>
      </c>
      <c r="H36" s="145">
        <v>938625</v>
      </c>
      <c r="I36" s="143">
        <v>17728</v>
      </c>
      <c r="J36" s="146">
        <v>1.8887202024237582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2020-09-28T09:06:40Z</dcterms:created>
  <dcterms:modified xsi:type="dcterms:W3CDTF">2020-09-28T10:34:49Z</dcterms:modified>
</cp:coreProperties>
</file>