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AA\"/>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G75" i="24"/>
  <c r="F75" i="24"/>
  <c r="E75" i="24"/>
  <c r="L74" i="24"/>
  <c r="H74" i="24" s="1"/>
  <c r="G74" i="24"/>
  <c r="F74" i="24"/>
  <c r="E74" i="24"/>
  <c r="L73" i="24"/>
  <c r="H73" i="24" s="1"/>
  <c r="G73" i="24"/>
  <c r="F73" i="24"/>
  <c r="E73" i="24"/>
  <c r="L72" i="24"/>
  <c r="H72" i="24" s="1"/>
  <c r="G72" i="24"/>
  <c r="F72" i="24"/>
  <c r="E72" i="24"/>
  <c r="L71" i="24"/>
  <c r="H71" i="24" s="1"/>
  <c r="G71" i="24"/>
  <c r="F71" i="24"/>
  <c r="E71" i="24"/>
  <c r="L70" i="24"/>
  <c r="H70" i="24" s="1"/>
  <c r="G70" i="24"/>
  <c r="F70" i="24"/>
  <c r="E70" i="24"/>
  <c r="L69" i="24"/>
  <c r="H69" i="24" s="1"/>
  <c r="G69" i="24"/>
  <c r="F69" i="24"/>
  <c r="E69" i="24"/>
  <c r="L68" i="24"/>
  <c r="H68" i="24" s="1"/>
  <c r="G68" i="24"/>
  <c r="F68" i="24"/>
  <c r="E68" i="24"/>
  <c r="L67" i="24"/>
  <c r="H67" i="24" s="1"/>
  <c r="G67" i="24"/>
  <c r="F67" i="24"/>
  <c r="E67" i="24"/>
  <c r="L66" i="24"/>
  <c r="H66" i="24" s="1"/>
  <c r="G66" i="24"/>
  <c r="F66" i="24"/>
  <c r="E66" i="24"/>
  <c r="L65" i="24"/>
  <c r="H65" i="24" s="1"/>
  <c r="G65" i="24"/>
  <c r="F65" i="24"/>
  <c r="E65" i="24"/>
  <c r="L64" i="24"/>
  <c r="H64" i="24" s="1"/>
  <c r="G64" i="24"/>
  <c r="F64" i="24"/>
  <c r="E64" i="24"/>
  <c r="L63" i="24"/>
  <c r="H63" i="24" s="1"/>
  <c r="G63" i="24"/>
  <c r="F63" i="24"/>
  <c r="E63" i="24"/>
  <c r="L62" i="24"/>
  <c r="H62" i="24" s="1"/>
  <c r="G62" i="24"/>
  <c r="F62" i="24"/>
  <c r="E62" i="24"/>
  <c r="L61" i="24"/>
  <c r="H61" i="24" s="1"/>
  <c r="G61" i="24"/>
  <c r="F61" i="24"/>
  <c r="E61" i="24"/>
  <c r="L60" i="24"/>
  <c r="H60" i="24" s="1"/>
  <c r="G60" i="24"/>
  <c r="F60" i="24"/>
  <c r="E60" i="24"/>
  <c r="L59" i="24"/>
  <c r="H59" i="24" s="1"/>
  <c r="G59" i="24"/>
  <c r="F59" i="24"/>
  <c r="E59" i="24"/>
  <c r="L58" i="24"/>
  <c r="H58" i="24" s="1"/>
  <c r="G58" i="24"/>
  <c r="F58" i="24"/>
  <c r="E58" i="24"/>
  <c r="L57" i="24"/>
  <c r="H57" i="24" s="1"/>
  <c r="G57" i="24"/>
  <c r="F57" i="24"/>
  <c r="E57" i="24"/>
  <c r="L56" i="24"/>
  <c r="H56" i="24" s="1"/>
  <c r="G56" i="24"/>
  <c r="F56" i="24"/>
  <c r="E56" i="24"/>
  <c r="L55" i="24"/>
  <c r="H55" i="24" s="1"/>
  <c r="G55" i="24"/>
  <c r="F55" i="24"/>
  <c r="E55" i="24"/>
  <c r="L54" i="24"/>
  <c r="H54" i="24" s="1"/>
  <c r="G54" i="24"/>
  <c r="F54" i="24"/>
  <c r="E54" i="24"/>
  <c r="L53" i="24"/>
  <c r="H53" i="24" s="1"/>
  <c r="G53" i="24"/>
  <c r="F53" i="24"/>
  <c r="E53" i="24"/>
  <c r="L52" i="24"/>
  <c r="H52" i="24" s="1"/>
  <c r="G52" i="24"/>
  <c r="F52" i="24"/>
  <c r="E52" i="24"/>
  <c r="L51" i="24"/>
  <c r="H51" i="24" s="1"/>
  <c r="G51" i="24"/>
  <c r="F51" i="24"/>
  <c r="E51" i="24"/>
  <c r="K44" i="24"/>
  <c r="I44" i="24"/>
  <c r="C44" i="24"/>
  <c r="M44" i="24" s="1"/>
  <c r="B44" i="24"/>
  <c r="D44" i="24" s="1"/>
  <c r="M43" i="24"/>
  <c r="K43" i="24"/>
  <c r="H43" i="24"/>
  <c r="G43" i="24"/>
  <c r="F43" i="24"/>
  <c r="E43" i="24"/>
  <c r="C43" i="24"/>
  <c r="I43" i="24" s="1"/>
  <c r="B43" i="24"/>
  <c r="D43" i="24" s="1"/>
  <c r="K42" i="24"/>
  <c r="I42" i="24"/>
  <c r="C42" i="24"/>
  <c r="M42" i="24" s="1"/>
  <c r="B42" i="24"/>
  <c r="D42" i="24" s="1"/>
  <c r="M41" i="24"/>
  <c r="K41" i="24"/>
  <c r="H41" i="24"/>
  <c r="G41" i="24"/>
  <c r="F41" i="24"/>
  <c r="E41" i="24"/>
  <c r="C41" i="24"/>
  <c r="I41" i="24" s="1"/>
  <c r="B41" i="24"/>
  <c r="D41" i="24" s="1"/>
  <c r="K40" i="24"/>
  <c r="I40" i="24"/>
  <c r="C40" i="24"/>
  <c r="M40" i="24" s="1"/>
  <c r="B40" i="24"/>
  <c r="D40" i="24" s="1"/>
  <c r="M36" i="24"/>
  <c r="L36" i="24"/>
  <c r="K36" i="24"/>
  <c r="J36" i="24"/>
  <c r="I36" i="24"/>
  <c r="H36" i="24"/>
  <c r="G36" i="24"/>
  <c r="F36" i="24"/>
  <c r="E36" i="24"/>
  <c r="D36" i="24"/>
  <c r="L57" i="15"/>
  <c r="K57" i="15"/>
  <c r="C38" i="24"/>
  <c r="I38" i="24" s="1"/>
  <c r="C37" i="24"/>
  <c r="C35" i="24"/>
  <c r="C34" i="24"/>
  <c r="C33" i="24"/>
  <c r="C32" i="24"/>
  <c r="C31" i="24"/>
  <c r="C30" i="24"/>
  <c r="C29" i="24"/>
  <c r="C28" i="24"/>
  <c r="C27" i="24"/>
  <c r="C26" i="24"/>
  <c r="C25" i="24"/>
  <c r="C24" i="24"/>
  <c r="C23" i="24"/>
  <c r="C22" i="24"/>
  <c r="C21" i="24"/>
  <c r="C20" i="24"/>
  <c r="C19" i="24"/>
  <c r="C18" i="24"/>
  <c r="C17" i="24"/>
  <c r="C16" i="24"/>
  <c r="C15" i="24"/>
  <c r="C9" i="24"/>
  <c r="C8" i="24"/>
  <c r="C7" i="24"/>
  <c r="B38" i="24"/>
  <c r="B37" i="24"/>
  <c r="B35" i="24"/>
  <c r="B34" i="24"/>
  <c r="B33" i="24"/>
  <c r="B32" i="24"/>
  <c r="B31" i="24"/>
  <c r="B30" i="24"/>
  <c r="B29" i="24"/>
  <c r="B28" i="24"/>
  <c r="B27" i="24"/>
  <c r="B26" i="24"/>
  <c r="B25" i="24"/>
  <c r="B24" i="24"/>
  <c r="B23" i="24"/>
  <c r="B22" i="24"/>
  <c r="B21" i="24"/>
  <c r="B20" i="24"/>
  <c r="B19" i="24"/>
  <c r="B18" i="24"/>
  <c r="B17" i="24"/>
  <c r="B16" i="24"/>
  <c r="B15" i="24"/>
  <c r="B9" i="24"/>
  <c r="B8" i="24"/>
  <c r="B7" i="24"/>
  <c r="K8" i="24" l="1"/>
  <c r="J8" i="24"/>
  <c r="H8" i="24"/>
  <c r="F8" i="24"/>
  <c r="D8" i="24"/>
  <c r="F7" i="24"/>
  <c r="D7" i="24"/>
  <c r="J7" i="24"/>
  <c r="H7" i="24"/>
  <c r="K7" i="24"/>
  <c r="B14" i="24"/>
  <c r="B6" i="24"/>
  <c r="F17" i="24"/>
  <c r="D17" i="24"/>
  <c r="J17" i="24"/>
  <c r="H17" i="24"/>
  <c r="K17" i="24"/>
  <c r="K30" i="24"/>
  <c r="J30" i="24"/>
  <c r="H30" i="24"/>
  <c r="F30" i="24"/>
  <c r="D30" i="24"/>
  <c r="F33" i="24"/>
  <c r="D33" i="24"/>
  <c r="J33" i="24"/>
  <c r="H33" i="24"/>
  <c r="K33" i="24"/>
  <c r="G15" i="24"/>
  <c r="L15" i="24"/>
  <c r="I15" i="24"/>
  <c r="M15" i="24"/>
  <c r="E15" i="24"/>
  <c r="M28" i="24"/>
  <c r="E28" i="24"/>
  <c r="L28" i="24"/>
  <c r="I28" i="24"/>
  <c r="G28" i="24"/>
  <c r="G31" i="24"/>
  <c r="M31" i="24"/>
  <c r="E31" i="24"/>
  <c r="L31" i="24"/>
  <c r="I31" i="24"/>
  <c r="K24" i="24"/>
  <c r="J24" i="24"/>
  <c r="H24" i="24"/>
  <c r="F24" i="24"/>
  <c r="D24" i="24"/>
  <c r="F27" i="24"/>
  <c r="D27" i="24"/>
  <c r="J27" i="24"/>
  <c r="H27" i="24"/>
  <c r="K27" i="24"/>
  <c r="M22" i="24"/>
  <c r="E22" i="24"/>
  <c r="L22" i="24"/>
  <c r="I22" i="24"/>
  <c r="G22" i="24"/>
  <c r="G25" i="24"/>
  <c r="L25" i="24"/>
  <c r="I25" i="24"/>
  <c r="M25" i="24"/>
  <c r="E25" i="24"/>
  <c r="C45" i="24"/>
  <c r="C39" i="24"/>
  <c r="K18" i="24"/>
  <c r="J18" i="24"/>
  <c r="H18" i="24"/>
  <c r="F18" i="24"/>
  <c r="D18" i="24"/>
  <c r="F21" i="24"/>
  <c r="D21" i="24"/>
  <c r="J21" i="24"/>
  <c r="H21" i="24"/>
  <c r="K21" i="24"/>
  <c r="K34" i="24"/>
  <c r="J34" i="24"/>
  <c r="H34" i="24"/>
  <c r="F34" i="24"/>
  <c r="D34" i="24"/>
  <c r="D38" i="24"/>
  <c r="K38" i="24"/>
  <c r="J38" i="24"/>
  <c r="H38" i="24"/>
  <c r="F38" i="24"/>
  <c r="M16" i="24"/>
  <c r="E16" i="24"/>
  <c r="L16" i="24"/>
  <c r="I16" i="24"/>
  <c r="G16" i="24"/>
  <c r="G19" i="24"/>
  <c r="L19" i="24"/>
  <c r="I19" i="24"/>
  <c r="E19" i="24"/>
  <c r="M19" i="24"/>
  <c r="I32" i="24"/>
  <c r="M32" i="24"/>
  <c r="E32" i="24"/>
  <c r="L32" i="24"/>
  <c r="G32" i="24"/>
  <c r="G35" i="24"/>
  <c r="M35" i="24"/>
  <c r="E35" i="24"/>
  <c r="L35" i="24"/>
  <c r="I35" i="24"/>
  <c r="F9" i="24"/>
  <c r="D9" i="24"/>
  <c r="J9" i="24"/>
  <c r="H9" i="24"/>
  <c r="K9" i="24"/>
  <c r="F15" i="24"/>
  <c r="D15" i="24"/>
  <c r="J15" i="24"/>
  <c r="H15" i="24"/>
  <c r="K15" i="24"/>
  <c r="K28" i="24"/>
  <c r="J28" i="24"/>
  <c r="H28" i="24"/>
  <c r="F28" i="24"/>
  <c r="D28" i="24"/>
  <c r="F31" i="24"/>
  <c r="D31" i="24"/>
  <c r="J31" i="24"/>
  <c r="H31" i="24"/>
  <c r="K31" i="24"/>
  <c r="M26" i="24"/>
  <c r="E26" i="24"/>
  <c r="L26" i="24"/>
  <c r="I26" i="24"/>
  <c r="G26" i="24"/>
  <c r="G29" i="24"/>
  <c r="M29" i="24"/>
  <c r="E29" i="24"/>
  <c r="L29" i="24"/>
  <c r="I29" i="24"/>
  <c r="K22" i="24"/>
  <c r="J22" i="24"/>
  <c r="H22" i="24"/>
  <c r="F22" i="24"/>
  <c r="D22" i="24"/>
  <c r="F25" i="24"/>
  <c r="D25" i="24"/>
  <c r="J25" i="24"/>
  <c r="H25" i="24"/>
  <c r="K25" i="24"/>
  <c r="B45" i="24"/>
  <c r="B39" i="24"/>
  <c r="M20" i="24"/>
  <c r="E20" i="24"/>
  <c r="L20" i="24"/>
  <c r="I20" i="24"/>
  <c r="G20" i="24"/>
  <c r="G23" i="24"/>
  <c r="L23" i="24"/>
  <c r="I23" i="24"/>
  <c r="M23" i="24"/>
  <c r="E23" i="24"/>
  <c r="I37" i="24"/>
  <c r="G37" i="24"/>
  <c r="L37" i="24"/>
  <c r="M37" i="24"/>
  <c r="E37" i="24"/>
  <c r="K16" i="24"/>
  <c r="J16" i="24"/>
  <c r="H16" i="24"/>
  <c r="F16" i="24"/>
  <c r="D16" i="24"/>
  <c r="F19" i="24"/>
  <c r="D19" i="24"/>
  <c r="J19" i="24"/>
  <c r="H19" i="24"/>
  <c r="K19" i="24"/>
  <c r="K32" i="24"/>
  <c r="J32" i="24"/>
  <c r="H32" i="24"/>
  <c r="F32" i="24"/>
  <c r="D32" i="24"/>
  <c r="F35" i="24"/>
  <c r="D35" i="24"/>
  <c r="J35" i="24"/>
  <c r="H35" i="24"/>
  <c r="K35" i="24"/>
  <c r="M8" i="24"/>
  <c r="E8" i="24"/>
  <c r="L8" i="24"/>
  <c r="I8" i="24"/>
  <c r="G8" i="24"/>
  <c r="C14" i="24"/>
  <c r="C6" i="24"/>
  <c r="G17" i="24"/>
  <c r="L17" i="24"/>
  <c r="I17" i="24"/>
  <c r="M17" i="24"/>
  <c r="E17" i="24"/>
  <c r="I30" i="24"/>
  <c r="M30" i="24"/>
  <c r="E30" i="24"/>
  <c r="L30" i="24"/>
  <c r="G30" i="24"/>
  <c r="G33" i="24"/>
  <c r="M33" i="24"/>
  <c r="E33" i="24"/>
  <c r="L33" i="24"/>
  <c r="I33" i="24"/>
  <c r="K26" i="24"/>
  <c r="J26" i="24"/>
  <c r="H26" i="24"/>
  <c r="F26" i="24"/>
  <c r="D26" i="24"/>
  <c r="F29" i="24"/>
  <c r="D29" i="24"/>
  <c r="J29" i="24"/>
  <c r="H29" i="24"/>
  <c r="K29" i="24"/>
  <c r="G7" i="24"/>
  <c r="L7" i="24"/>
  <c r="I7" i="24"/>
  <c r="E7" i="24"/>
  <c r="M7" i="24"/>
  <c r="G9" i="24"/>
  <c r="L9" i="24"/>
  <c r="I9" i="24"/>
  <c r="M9" i="24"/>
  <c r="E9" i="24"/>
  <c r="M24" i="24"/>
  <c r="E24" i="24"/>
  <c r="L24" i="24"/>
  <c r="I24" i="24"/>
  <c r="G24" i="24"/>
  <c r="G27" i="24"/>
  <c r="L27" i="24"/>
  <c r="I27" i="24"/>
  <c r="E27" i="24"/>
  <c r="M27" i="24"/>
  <c r="K20" i="24"/>
  <c r="J20" i="24"/>
  <c r="H20" i="24"/>
  <c r="F20" i="24"/>
  <c r="D20" i="24"/>
  <c r="F23" i="24"/>
  <c r="D23" i="24"/>
  <c r="J23" i="24"/>
  <c r="H23" i="24"/>
  <c r="K23" i="24"/>
  <c r="H37" i="24"/>
  <c r="F37" i="24"/>
  <c r="D37" i="24"/>
  <c r="K37" i="24"/>
  <c r="J37" i="24"/>
  <c r="M18" i="24"/>
  <c r="E18" i="24"/>
  <c r="L18" i="24"/>
  <c r="I18" i="24"/>
  <c r="G18" i="24"/>
  <c r="G21" i="24"/>
  <c r="L21" i="24"/>
  <c r="I21" i="24"/>
  <c r="M21" i="24"/>
  <c r="E21" i="24"/>
  <c r="I34" i="24"/>
  <c r="M34" i="24"/>
  <c r="E34" i="24"/>
  <c r="L34" i="24"/>
  <c r="G34" i="24"/>
  <c r="K52" i="24"/>
  <c r="J52" i="24"/>
  <c r="I52" i="24"/>
  <c r="K54" i="24"/>
  <c r="J54" i="24"/>
  <c r="I54" i="24"/>
  <c r="K56" i="24"/>
  <c r="J56" i="24"/>
  <c r="I56" i="24"/>
  <c r="K58" i="24"/>
  <c r="J58" i="24"/>
  <c r="I58" i="24"/>
  <c r="K60" i="24"/>
  <c r="J60" i="24"/>
  <c r="I60" i="24"/>
  <c r="K62" i="24"/>
  <c r="J62" i="24"/>
  <c r="I62" i="24"/>
  <c r="K64" i="24"/>
  <c r="J64" i="24"/>
  <c r="I64" i="24"/>
  <c r="K66" i="24"/>
  <c r="J66" i="24"/>
  <c r="I66" i="24"/>
  <c r="K68" i="24"/>
  <c r="J68" i="24"/>
  <c r="I68" i="24"/>
  <c r="K70" i="24"/>
  <c r="J70" i="24"/>
  <c r="I70" i="24"/>
  <c r="K72" i="24"/>
  <c r="J72" i="24"/>
  <c r="I72" i="24"/>
  <c r="K74" i="24"/>
  <c r="J74" i="24"/>
  <c r="I74" i="24"/>
  <c r="M38" i="24"/>
  <c r="E38" i="24"/>
  <c r="L38" i="24"/>
  <c r="G38" i="24"/>
  <c r="K51" i="24"/>
  <c r="J51" i="24"/>
  <c r="I51" i="24"/>
  <c r="K53" i="24"/>
  <c r="J53" i="24"/>
  <c r="I53" i="24"/>
  <c r="K55" i="24"/>
  <c r="J55" i="24"/>
  <c r="I55" i="24"/>
  <c r="K57" i="24"/>
  <c r="J57" i="24"/>
  <c r="I57" i="24"/>
  <c r="K59" i="24"/>
  <c r="J59" i="24"/>
  <c r="I59" i="24"/>
  <c r="K61" i="24"/>
  <c r="J61" i="24"/>
  <c r="I61" i="24"/>
  <c r="K63" i="24"/>
  <c r="J63" i="24"/>
  <c r="I63" i="24"/>
  <c r="K65" i="24"/>
  <c r="J65" i="24"/>
  <c r="I65" i="24"/>
  <c r="K67" i="24"/>
  <c r="J67" i="24"/>
  <c r="I67" i="24"/>
  <c r="K69" i="24"/>
  <c r="J69" i="24"/>
  <c r="I69" i="24"/>
  <c r="K71" i="24"/>
  <c r="J71" i="24"/>
  <c r="I71" i="24"/>
  <c r="K73" i="24"/>
  <c r="J73" i="24"/>
  <c r="I73" i="24"/>
  <c r="K75" i="24"/>
  <c r="K77" i="24" s="1"/>
  <c r="J75" i="24"/>
  <c r="I75" i="24"/>
  <c r="F40" i="24"/>
  <c r="J41" i="24"/>
  <c r="F42" i="24"/>
  <c r="J43" i="24"/>
  <c r="F44" i="24"/>
  <c r="G40" i="24"/>
  <c r="G42" i="24"/>
  <c r="G44" i="24"/>
  <c r="H40" i="24"/>
  <c r="L41" i="24"/>
  <c r="H42" i="24"/>
  <c r="L43" i="24"/>
  <c r="H44" i="24"/>
  <c r="J40" i="24"/>
  <c r="J42" i="24"/>
  <c r="J44" i="24"/>
  <c r="L40" i="24"/>
  <c r="L42" i="24"/>
  <c r="L44" i="24"/>
  <c r="E40" i="24"/>
  <c r="E42" i="24"/>
  <c r="E44" i="24"/>
  <c r="I39" i="24" l="1"/>
  <c r="G39" i="24"/>
  <c r="L39" i="24"/>
  <c r="M39" i="24"/>
  <c r="E39" i="24"/>
  <c r="M14" i="24"/>
  <c r="E14" i="24"/>
  <c r="L14" i="24"/>
  <c r="I14" i="24"/>
  <c r="G14" i="24"/>
  <c r="I45" i="24"/>
  <c r="G45" i="24"/>
  <c r="L45" i="24"/>
  <c r="M45" i="24"/>
  <c r="E45" i="24"/>
  <c r="I77" i="24"/>
  <c r="J77" i="24"/>
  <c r="K6" i="24"/>
  <c r="J6" i="24"/>
  <c r="H6" i="24"/>
  <c r="F6" i="24"/>
  <c r="D6" i="24"/>
  <c r="M6" i="24"/>
  <c r="E6" i="24"/>
  <c r="L6" i="24"/>
  <c r="I6" i="24"/>
  <c r="G6" i="24"/>
  <c r="K14" i="24"/>
  <c r="J14" i="24"/>
  <c r="H14" i="24"/>
  <c r="F14" i="24"/>
  <c r="D14" i="24"/>
  <c r="K79" i="24"/>
  <c r="K78" i="24"/>
  <c r="H39" i="24"/>
  <c r="F39" i="24"/>
  <c r="D39" i="24"/>
  <c r="K39" i="24"/>
  <c r="J39" i="24"/>
  <c r="H45" i="24"/>
  <c r="F45" i="24"/>
  <c r="D45" i="24"/>
  <c r="K45" i="24"/>
  <c r="J45" i="24"/>
  <c r="J79" i="24" l="1"/>
  <c r="J78" i="24"/>
  <c r="I78" i="24"/>
  <c r="I79" i="24"/>
  <c r="I83" i="24" l="1"/>
  <c r="I82" i="24"/>
  <c r="I81" i="24"/>
</calcChain>
</file>

<file path=xl/sharedStrings.xml><?xml version="1.0" encoding="utf-8"?>
<sst xmlns="http://schemas.openxmlformats.org/spreadsheetml/2006/main" count="1673" uniqueCount="522">
  <si>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</si>
  <si>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</si>
  <si>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</si>
  <si>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</si>
  <si>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</si>
  <si>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</si>
  <si>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</si>
  <si>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</si>
  <si>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</si>
  <si>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</si>
  <si>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</si>
  <si>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</si>
  <si>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</si>
  <si>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Agentur für Arbeit Passau (847)</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</si>
  <si>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</si>
  <si>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</si>
  <si>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</si>
  <si>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</si>
  <si>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</si>
  <si>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</si>
  <si>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</si>
  <si>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</si>
  <si>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</si>
  <si>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</si>
  <si>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</si>
  <si>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</si>
  <si>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</si>
  <si>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</si>
  <si>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Südost</t>
  </si>
  <si>
    <t>Nordostpark 14</t>
  </si>
  <si>
    <t>90411 Nürnberg</t>
  </si>
  <si>
    <t>E-Mail:</t>
  </si>
  <si>
    <t>Statistik-Service-Suedost@arbeitsagentur.de</t>
  </si>
  <si>
    <t>Hotline:</t>
  </si>
  <si>
    <t>0911/179-8001</t>
  </si>
  <si>
    <t>Fax:</t>
  </si>
  <si>
    <t>0911/179-908001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</si>
  <si>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</si>
  <si>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</si>
  <si>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</si>
  <si>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</si>
  <si>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</si>
  <si>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</si>
  <si>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</si>
  <si>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</si>
  <si>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</si>
  <si>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</si>
  <si>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</si>
  <si>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</si>
  <si>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</si>
  <si>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</si>
  <si>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</si>
  <si>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</si>
  <si>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</si>
  <si>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</si>
  <si>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</si>
  <si>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</si>
  <si>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</si>
  <si>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</si>
  <si>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</si>
  <si>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</si>
  <si>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</si>
  <si>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</si>
  <si>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</si>
  <si>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</si>
  <si>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</si>
  <si>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</si>
  <si>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</si>
  <si>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</si>
  <si>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</si>
  <si>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</si>
  <si>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</si>
  <si>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</si>
  <si>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</si>
  <si>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</si>
  <si>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</si>
  <si>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</si>
  <si>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</si>
  <si>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</si>
  <si>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</si>
  <si>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</si>
  <si>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</si>
  <si>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</si>
  <si>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</si>
  <si>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</si>
  <si>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</si>
  <si>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</si>
  <si>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</si>
  <si>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</si>
  <si>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</si>
  <si>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</si>
  <si>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</si>
  <si>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Agentur für Arbeit Passau (847);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</si>
  <si>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</si>
  <si>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</si>
  <si>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</si>
  <si>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</si>
  <si>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</si>
  <si>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</si>
  <si>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</si>
  <si>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</si>
  <si>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</si>
  <si>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</si>
  <si>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</si>
  <si>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</si>
  <si>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</si>
  <si>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</si>
  <si>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</si>
  <si>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</si>
  <si>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</si>
  <si>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</si>
  <si>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</si>
  <si>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</si>
  <si>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</si>
  <si>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</si>
  <si>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</si>
  <si>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</si>
  <si>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</si>
  <si>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</si>
  <si>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</si>
  <si>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</si>
  <si>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</si>
  <si>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</si>
  <si>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</si>
  <si>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</si>
  <si>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</si>
  <si>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</si>
  <si>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</si>
  <si>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</si>
  <si>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Regionaldirektion RD Bayern</t>
  </si>
  <si>
    <t>Westdeutschland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</si>
  <si>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</si>
  <si>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</si>
  <si>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</si>
  <si>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</si>
  <si>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</si>
  <si>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</si>
  <si>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</si>
  <si>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</si>
  <si>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</si>
  <si>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</si>
  <si>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</si>
  <si>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</si>
  <si>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</si>
  <si>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</si>
  <si>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</si>
  <si>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</si>
  <si>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</si>
  <si>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</si>
  <si>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</si>
  <si>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</si>
  <si>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</si>
  <si>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</si>
  <si>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</si>
  <si>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</si>
  <si>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</si>
  <si>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</si>
  <si>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</si>
  <si>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</si>
  <si>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</si>
  <si>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</si>
  <si>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</si>
  <si>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</si>
  <si>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</si>
  <si>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</si>
  <si>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</si>
  <si>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</si>
  <si>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</si>
  <si>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</si>
  <si>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</si>
  <si>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</si>
  <si>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</si>
  <si>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</si>
  <si>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</si>
  <si>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</si>
  <si>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</si>
  <si>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</si>
  <si>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</si>
  <si>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</si>
  <si>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</si>
  <si>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</si>
  <si>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</si>
  <si>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</si>
  <si>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Agentur für Arbeit Passau (847)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</si>
  <si>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</si>
  <si>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</si>
  <si>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</si>
  <si>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</si>
  <si>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</si>
  <si>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</si>
  <si>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</si>
  <si>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</si>
  <si>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</si>
  <si>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</si>
  <si>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</si>
  <si>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</si>
  <si>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</si>
  <si>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</si>
  <si>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</si>
  <si>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</si>
  <si>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</si>
  <si>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</si>
  <si>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</si>
  <si>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</si>
  <si>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</si>
  <si>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</si>
  <si>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</si>
  <si>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</si>
  <si>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</si>
  <si>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</si>
  <si>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</si>
  <si>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</si>
  <si>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</si>
  <si>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</si>
  <si>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</si>
  <si>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</si>
  <si>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</si>
  <si>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</si>
  <si>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</si>
  <si>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</si>
  <si>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</si>
  <si>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</si>
  <si>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</si>
  <si>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</si>
  <si>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</si>
  <si>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</si>
  <si>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</si>
  <si>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</si>
  <si>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</si>
  <si>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</si>
  <si>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</si>
  <si>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</si>
  <si>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</si>
  <si>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</si>
  <si>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</si>
  <si>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</si>
  <si>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</si>
  <si>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</si>
  <si>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</si>
  <si>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</si>
  <si>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</si>
  <si>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</si>
  <si>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</si>
  <si>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</si>
  <si>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</si>
  <si>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</si>
  <si>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</si>
  <si>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</si>
  <si>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</si>
  <si>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</si>
  <si>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</si>
  <si>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</si>
  <si>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</si>
  <si>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</si>
  <si>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</si>
  <si>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</si>
  <si>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</si>
  <si>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</si>
  <si>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</si>
  <si>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</si>
  <si>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</si>
  <si>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</si>
  <si>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</si>
  <si>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</si>
  <si>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</si>
  <si>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</si>
  <si>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</si>
  <si>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</si>
  <si>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</si>
  <si>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</si>
  <si>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</si>
  <si>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</si>
  <si>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</si>
  <si>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</si>
  <si>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</si>
  <si>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</si>
  <si>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</si>
  <si>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</si>
  <si>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</si>
  <si>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</si>
  <si>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</si>
  <si>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</si>
  <si>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</si>
  <si>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</si>
  <si>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</si>
  <si>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</si>
  <si>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</si>
  <si>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</si>
  <si>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</si>
  <si>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</si>
  <si>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</si>
  <si>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</si>
  <si>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</si>
  <si>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</si>
  <si>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</si>
  <si>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</si>
  <si>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</si>
  <si>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</si>
  <si>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</si>
  <si>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</si>
  <si>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</si>
  <si>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</si>
  <si>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</si>
  <si>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</si>
  <si>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</si>
  <si>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</si>
  <si>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</si>
  <si>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</si>
  <si>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</si>
  <si>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</si>
  <si>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</si>
  <si>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</si>
  <si>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</si>
  <si>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</si>
  <si>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</si>
  <si>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</si>
  <si>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</si>
  <si>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</si>
  <si>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</si>
  <si>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</si>
  <si>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</si>
  <si>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</si>
  <si>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</si>
  <si>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</si>
  <si>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</si>
  <si>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</si>
  <si>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</si>
  <si>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Agentur für Arbeit Passau am Wohnort</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</si>
  <si>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</si>
  <si>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</si>
  <si>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</si>
  <si>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</si>
  <si>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</si>
  <si>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</si>
  <si>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</si>
  <si>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</si>
  <si>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</si>
  <si>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</si>
  <si>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</si>
  <si>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</si>
  <si>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</si>
  <si>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</si>
  <si>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</si>
  <si>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</si>
  <si>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</si>
  <si>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</si>
  <si>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</si>
  <si>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</si>
  <si>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</si>
  <si>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</si>
  <si>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</si>
  <si>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</si>
  <si>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</si>
  <si>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</si>
  <si>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</si>
  <si>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</si>
  <si>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</si>
  <si>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</si>
  <si>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</si>
  <si>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</si>
  <si>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</si>
  <si>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</si>
  <si>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</si>
  <si>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</si>
  <si>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</si>
  <si>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</si>
  <si>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</si>
  <si>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</si>
  <si>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</si>
  <si>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</si>
  <si>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</si>
  <si>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</si>
  <si>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</si>
  <si>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</si>
  <si>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Agentur für Arbeit  Passau (847);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</si>
  <si>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</si>
  <si>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</si>
  <si>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</si>
  <si>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</si>
  <si>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</si>
  <si>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</si>
  <si>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</si>
  <si>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</si>
  <si>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</si>
  <si>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</si>
  <si>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</si>
  <si>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</si>
  <si>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</si>
  <si>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</si>
  <si>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</si>
  <si>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</si>
  <si>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</si>
  <si>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</si>
  <si>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</si>
  <si>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</si>
  <si>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</si>
  <si>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</si>
  <si>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</si>
  <si>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</si>
  <si>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</si>
  <si>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</si>
  <si>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</si>
  <si>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</si>
  <si>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</si>
  <si>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</si>
  <si>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</si>
  <si>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</si>
  <si>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</si>
  <si>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</si>
  <si>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</si>
  <si>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</si>
  <si>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</si>
  <si>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</si>
  <si>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</si>
  <si>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</si>
  <si>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</si>
  <si>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</si>
  <si>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</si>
  <si>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</si>
  <si>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</si>
  <si>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</si>
  <si>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</si>
  <si>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</si>
  <si>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</si>
  <si>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</si>
  <si>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</si>
  <si>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</si>
  <si>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</si>
  <si>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</si>
  <si>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</si>
  <si>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</si>
  <si>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</si>
  <si>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</si>
  <si>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</si>
  <si>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</si>
  <si>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</si>
  <si>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</si>
  <si>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</si>
  <si>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</si>
  <si>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</si>
  <si>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</si>
  <si>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</si>
  <si>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</si>
  <si>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</si>
  <si>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</si>
  <si>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</si>
  <si>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</si>
  <si>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</si>
  <si>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</si>
  <si>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</si>
  <si>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</si>
  <si>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</si>
  <si>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</si>
  <si>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</si>
  <si>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</si>
  <si>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</si>
  <si>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</si>
  <si>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</si>
  <si>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</si>
  <si>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</si>
  <si>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</si>
  <si>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</si>
  <si>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</si>
  <si>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</si>
  <si>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</si>
  <si>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</si>
  <si>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</si>
  <si>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</si>
  <si>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</si>
  <si>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</si>
  <si>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</si>
  <si>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</si>
  <si>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</si>
  <si>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</si>
  <si>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</si>
  <si>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</si>
  <si>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</si>
  <si>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</si>
  <si>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</si>
  <si>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</si>
  <si>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</si>
  <si>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</si>
  <si>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</si>
  <si>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</si>
  <si>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</si>
  <si>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</si>
  <si>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</si>
  <si>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</si>
  <si>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</si>
  <si>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</si>
  <si>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</si>
  <si>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</si>
  <si>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</si>
  <si>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</si>
  <si>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</si>
  <si>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</si>
  <si>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</si>
  <si>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</si>
  <si>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</si>
  <si>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</si>
  <si>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</si>
  <si>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</si>
  <si>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</si>
  <si>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</si>
  <si>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</si>
  <si>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</si>
  <si>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</si>
  <si>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</si>
  <si>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</si>
  <si>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</si>
  <si>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</si>
  <si>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</si>
  <si>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</si>
  <si>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</si>
  <si>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</si>
  <si>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t>.X</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</si>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</sst>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1.2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{73E17A42-9E24-478E-A44F-183123F6119A}</c15:txfldGUID>
                      <c15:f>Daten_Diagramme!$D$6</c15:f>
                      <c15:dlblFieldTableCache>
                        <c:ptCount val="1"/>
                        <c:pt idx="0">
                          <c:v>1.2</c:v>
                        </c:pt>
                      </c15:dlblFieldTableCache>
                    </c15:dlblFTEntry>
                  </c15:dlblFieldTable>
                  <c15:showDataLabelsRange val="0"/>
                </c:ext>
                <c:ext xmlns:c16="http://schemas.microsoft.com/office/drawing/2014/chart" uri="{C3380CC4-5D6E-409C-BE32-E72D297353CC}">
                  <c16:uniqueId val="{00000000-CE9C-4819-A442-6501E7FE27F7}"/>
                </c:ext>
              </c:extLst>
            </c:dLbl>
            <c:dLbl>
              <c:idx val="1"/>
              <c:tx>
                <c:strRef>
                  <c:f>Daten_Diagramme!$D$7</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{7B7DBC14-01E9-4A14-9F95-1A4E167384F8}</c15:txfldGUID>
                      <c15:f>Daten_Diagramme!$D$7</c15:f>
                      <c15:dlblFieldTableCache>
                        <c:ptCount val="1"/>
                        <c:pt idx="0">
                          <c:v>1.0</c:v>
                        </c:pt>
                      </c15:dlblFieldTableCache>
                    </c15:dlblFTEntry>
                  </c15:dlblFieldTable>
                  <c15:showDataLabelsRange val="0"/>
                </c:ext>
                <c:ext xmlns:c16="http://schemas.microsoft.com/office/drawing/2014/chart" uri="{C3380CC4-5D6E-409C-BE32-E72D297353CC}">
                  <c16:uniqueId val="{00000001-CE9C-4819-A442-6501E7FE27F7}"/>
                </c:ext>
              </c:extLst>
            </c:dLbl>
            <c:dLbl>
              <c:idx val="2"/>
              <c:tx>
                <c:strRef>
                  <c:f>Daten_Diagramme!$D$8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{6DEA5784-EB81-47C9-B8D9-639062E5C855}</c15:txfldGUID>
                      <c15:f>Daten_Diagramme!$D$8</c15:f>
                      <c15:dlblFieldTableCache>
                        <c:ptCount val="1"/>
                        <c:pt idx="0">
                          <c:v>1.1</c:v>
                        </c:pt>
                      </c15:dlblFieldTableCache>
                    </c15:dlblFTEntry>
                  </c15:dlblFieldTable>
                  <c15:showDataLabelsRange val="0"/>
                </c:ext>
                <c:ext xmlns:c16="http://schemas.microsoft.com/office/drawing/2014/chart" uri="{C3380CC4-5D6E-409C-BE32-E72D297353CC}">
                  <c16:uniqueId val="{00000002-CE9C-4819-A442-6501E7FE27F7}"/>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{276EDCBA-6393-4723-B0A0-5239D1B1649C}</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CE9C-4819-A442-6501E7FE27F7}"/>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1.1513300663652217</c:v>
                </c:pt>
                <c:pt idx="1">
                  <c:v>1.0013227114154917</c:v>
                </c:pt>
                <c:pt idx="2">
                  <c:v>1.1186464311118853</c:v>
                </c:pt>
                <c:pt idx="3">
                  <c:v>1.0875687030768</c:v>
                </c:pt>
              </c:numCache>
            </c:numRef>
          </c:val>
          <c:extLst>
            <c:ext xmlns:c16="http://schemas.microsoft.com/office/drawing/2014/chart" uri="{C3380CC4-5D6E-409C-BE32-E72D297353CC}">
              <c16:uniqueId val="{00000004-CE9C-4819-A442-6501E7FE27F7}"/>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{50F58D8D-9BB8-4F0E-B0CF-9CF47574902C}</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CE9C-4819-A442-6501E7FE27F7}"/>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{E1DADA3C-B452-4D2F-95D3-B5517B67B147}</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CE9C-4819-A442-6501E7FE27F7}"/>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{C6CA23F8-7677-4D18-B2C3-590E85E3C87D}</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CE9C-4819-A442-6501E7FE27F7}"/>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{3632A43F-8A16-45F1-A22A-3177A65B94A5}</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CE9C-4819-A442-6501E7FE27F7}"/>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CE9C-4819-A442-6501E7FE27F7}"/>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CE9C-4819-A442-6501E7FE27F7}"/>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-3.2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{A16C8096-7CC8-430A-B607-E265462CA1BB}</c15:txfldGUID>
                      <c15:f>Daten_Diagramme!$E$6</c15:f>
                      <c15:dlblFieldTableCache>
                        <c:ptCount val="1"/>
                        <c:pt idx="0">
                          <c:v>-3.2</c:v>
                        </c:pt>
                      </c15:dlblFieldTableCache>
                    </c15:dlblFTEntry>
                  </c15:dlblFieldTable>
                  <c15:showDataLabelsRange val="0"/>
                </c:ext>
                <c:ext xmlns:c16="http://schemas.microsoft.com/office/drawing/2014/chart" uri="{C3380CC4-5D6E-409C-BE32-E72D297353CC}">
                  <c16:uniqueId val="{00000000-7D8B-473C-8720-043CCAD43161}"/>
                </c:ext>
              </c:extLst>
            </c:dLbl>
            <c:dLbl>
              <c:idx val="1"/>
              <c:tx>
                <c:strRef>
                  <c:f>Daten_Diagramme!$E$7</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{ADBE8161-FAA2-461E-9739-031752A13C51}</c15:txfldGUID>
                      <c15:f>Daten_Diagramme!$E$7</c15:f>
                      <c15:dlblFieldTableCache>
                        <c:ptCount val="1"/>
                        <c:pt idx="0">
                          <c:v>-1.9</c:v>
                        </c:pt>
                      </c15:dlblFieldTableCache>
                    </c15:dlblFTEntry>
                  </c15:dlblFieldTable>
                  <c15:showDataLabelsRange val="0"/>
                </c:ext>
                <c:ext xmlns:c16="http://schemas.microsoft.com/office/drawing/2014/chart" uri="{C3380CC4-5D6E-409C-BE32-E72D297353CC}">
                  <c16:uniqueId val="{00000001-7D8B-473C-8720-043CCAD43161}"/>
                </c:ext>
              </c:extLst>
            </c:dLbl>
            <c:dLbl>
              <c:idx val="2"/>
              <c:tx>
                <c:strRef>
                  <c:f>Daten_Diagramme!$E$8</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{05EF08D5-30CD-437F-99AC-9D35C76EC305}</c15:txfldGUID>
                      <c15:f>Daten_Diagramme!$E$8</c15:f>
                      <c15:dlblFieldTableCache>
                        <c:ptCount val="1"/>
                        <c:pt idx="0">
                          <c:v>-2.8</c:v>
                        </c:pt>
                      </c15:dlblFieldTableCache>
                    </c15:dlblFTEntry>
                  </c15:dlblFieldTable>
                  <c15:showDataLabelsRange val="0"/>
                </c:ext>
                <c:ext xmlns:c16="http://schemas.microsoft.com/office/drawing/2014/chart" uri="{C3380CC4-5D6E-409C-BE32-E72D297353CC}">
                  <c16:uniqueId val="{00000002-7D8B-473C-8720-043CCAD43161}"/>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{5DA9ACA8-CEEA-4381-B657-0F687EFCC985}</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7D8B-473C-8720-043CCAD43161}"/>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-3.2018957868342013</c:v>
                </c:pt>
                <c:pt idx="1">
                  <c:v>-1.8915068707011207</c:v>
                </c:pt>
                <c:pt idx="2">
                  <c:v>-2.7637010795899166</c:v>
                </c:pt>
                <c:pt idx="3">
                  <c:v>-2.8655893304673015</c:v>
                </c:pt>
              </c:numCache>
            </c:numRef>
          </c:val>
          <c:extLst>
            <c:ext xmlns:c16="http://schemas.microsoft.com/office/drawing/2014/chart" uri="{C3380CC4-5D6E-409C-BE32-E72D297353CC}">
              <c16:uniqueId val="{00000004-7D8B-473C-8720-043CCAD43161}"/>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{18A6DAF0-C618-4723-8605-F7DAAE254576}</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7D8B-473C-8720-043CCAD43161}"/>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{3A1F8350-3699-4547-8C71-1CC37B26765F}</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7D8B-473C-8720-043CCAD43161}"/>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{8755B8E2-3A68-48CD-9020-F45E33CC6916}</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7D8B-473C-8720-043CCAD43161}"/>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{EEBD5740-4B76-4FCD-9705-4D0CB06C1F08}</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7D8B-473C-8720-043CCAD43161}"/>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7D8B-473C-8720-043CCAD43161}"/>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7D8B-473C-8720-043CCAD43161}"/>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1.2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{DE955745-EA2F-4D4A-9E01-17BAFC67ED64}</c15:txfldGUID>
                      <c15:f>Daten_Diagramme!$D$14</c15:f>
                      <c15:dlblFieldTableCache>
                        <c:ptCount val="1"/>
                        <c:pt idx="0">
                          <c:v>1.2</c:v>
                        </c:pt>
                      </c15:dlblFieldTableCache>
                    </c15:dlblFTEntry>
                  </c15:dlblFieldTable>
                  <c15:showDataLabelsRange val="0"/>
                </c:ext>
                <c:ext xmlns:c16="http://schemas.microsoft.com/office/drawing/2014/chart" uri="{C3380CC4-5D6E-409C-BE32-E72D297353CC}">
                  <c16:uniqueId val="{00000000-B429-4FF8-910B-4ED4252C3D82}"/>
                </c:ext>
              </c:extLst>
            </c:dLbl>
            <c:dLbl>
              <c:idx val="1"/>
              <c:tx>
                <c:strRef>
                  <c:f>Daten_Diagramme!$D$15</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{2FBE5793-4A7F-44C0-BC21-7ABEDD49D5FF}</c15:txfldGUID>
                      <c15:f>Daten_Diagramme!$D$15</c15:f>
                      <c15:dlblFieldTableCache>
                        <c:ptCount val="1"/>
                        <c:pt idx="0">
                          <c:v>0.9</c:v>
                        </c:pt>
                      </c15:dlblFieldTableCache>
                    </c15:dlblFTEntry>
                  </c15:dlblFieldTable>
                  <c15:showDataLabelsRange val="0"/>
                </c:ext>
                <c:ext xmlns:c16="http://schemas.microsoft.com/office/drawing/2014/chart" uri="{C3380CC4-5D6E-409C-BE32-E72D297353CC}">
                  <c16:uniqueId val="{00000001-B429-4FF8-910B-4ED4252C3D82}"/>
                </c:ext>
              </c:extLst>
            </c:dLbl>
            <c:dLbl>
              <c:idx val="2"/>
              <c:tx>
                <c:strRef>
                  <c:f>Daten_Diagramme!$D$16</c:f>
                  <c:strCache>
                    <c:ptCount val="1"/>
                    <c:pt idx="0">
                      <c:v>3.9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{5E2AAC32-2659-43BD-B415-7485F3C7397B}</c15:txfldGUID>
                      <c15:f>Daten_Diagramme!$D$16</c15:f>
                      <c15:dlblFieldTableCache>
                        <c:ptCount val="1"/>
                        <c:pt idx="0">
                          <c:v>3.9</c:v>
                        </c:pt>
                      </c15:dlblFieldTableCache>
                    </c15:dlblFTEntry>
                  </c15:dlblFieldTable>
                  <c15:showDataLabelsRange val="0"/>
                </c:ext>
                <c:ext xmlns:c16="http://schemas.microsoft.com/office/drawing/2014/chart" uri="{C3380CC4-5D6E-409C-BE32-E72D297353CC}">
                  <c16:uniqueId val="{00000002-B429-4FF8-910B-4ED4252C3D82}"/>
                </c:ext>
              </c:extLst>
            </c:dLbl>
            <c:dLbl>
              <c:idx val="3"/>
              <c:tx>
                <c:strRef>
                  <c:f>Daten_Diagramme!$D$17</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{C11AD2FF-E8F1-407F-A524-50D41A374AF6}</c15:txfldGUID>
                      <c15:f>Daten_Diagramme!$D$17</c15:f>
                      <c15:dlblFieldTableCache>
                        <c:ptCount val="1"/>
                        <c:pt idx="0">
                          <c:v>0.0</c:v>
                        </c:pt>
                      </c15:dlblFieldTableCache>
                    </c15:dlblFTEntry>
                  </c15:dlblFieldTable>
                  <c15:showDataLabelsRange val="0"/>
                </c:ext>
                <c:ext xmlns:c16="http://schemas.microsoft.com/office/drawing/2014/chart" uri="{C3380CC4-5D6E-409C-BE32-E72D297353CC}">
                  <c16:uniqueId val="{00000003-B429-4FF8-910B-4ED4252C3D82}"/>
                </c:ext>
              </c:extLst>
            </c:dLbl>
            <c:dLbl>
              <c:idx val="4"/>
              <c:tx>
                <c:strRef>
                  <c:f>Daten_Diagramme!$D$18</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{889D00BC-7186-4790-88E5-1D602AC0AA2C}</c15:txfldGUID>
                      <c15:f>Daten_Diagramme!$D$18</c15:f>
                      <c15:dlblFieldTableCache>
                        <c:ptCount val="1"/>
                        <c:pt idx="0">
                          <c:v>0.7</c:v>
                        </c:pt>
                      </c15:dlblFieldTableCache>
                    </c15:dlblFTEntry>
                  </c15:dlblFieldTable>
                  <c15:showDataLabelsRange val="0"/>
                </c:ext>
                <c:ext xmlns:c16="http://schemas.microsoft.com/office/drawing/2014/chart" uri="{C3380CC4-5D6E-409C-BE32-E72D297353CC}">
                  <c16:uniqueId val="{00000004-B429-4FF8-910B-4ED4252C3D82}"/>
                </c:ext>
              </c:extLst>
            </c:dLbl>
            <c:dLbl>
              <c:idx val="5"/>
              <c:tx>
                <c:strRef>
                  <c:f>Daten_Diagramme!$D$19</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{3A857BC0-3A72-4A52-A1F6-AE7D18BC580C}</c15:txfldGUID>
                      <c15:f>Daten_Diagramme!$D$19</c15:f>
                      <c15:dlblFieldTableCache>
                        <c:ptCount val="1"/>
                        <c:pt idx="0">
                          <c:v>-0.8</c:v>
                        </c:pt>
                      </c15:dlblFieldTableCache>
                    </c15:dlblFTEntry>
                  </c15:dlblFieldTable>
                  <c15:showDataLabelsRange val="0"/>
                </c:ext>
                <c:ext xmlns:c16="http://schemas.microsoft.com/office/drawing/2014/chart" uri="{C3380CC4-5D6E-409C-BE32-E72D297353CC}">
                  <c16:uniqueId val="{00000005-B429-4FF8-910B-4ED4252C3D82}"/>
                </c:ext>
              </c:extLst>
            </c:dLbl>
            <c:dLbl>
              <c:idx val="6"/>
              <c:tx>
                <c:strRef>
                  <c:f>Daten_Diagramme!$D$20</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{66BABA4A-EF45-4EBE-B0C2-C427BB3AB8D3}</c15:txfldGUID>
                      <c15:f>Daten_Diagramme!$D$20</c15:f>
                      <c15:dlblFieldTableCache>
                        <c:ptCount val="1"/>
                        <c:pt idx="0">
                          <c:v>2.7</c:v>
                        </c:pt>
                      </c15:dlblFieldTableCache>
                    </c15:dlblFTEntry>
                  </c15:dlblFieldTable>
                  <c15:showDataLabelsRange val="0"/>
                </c:ext>
                <c:ext xmlns:c16="http://schemas.microsoft.com/office/drawing/2014/chart" uri="{C3380CC4-5D6E-409C-BE32-E72D297353CC}">
                  <c16:uniqueId val="{00000006-B429-4FF8-910B-4ED4252C3D82}"/>
                </c:ext>
              </c:extLst>
            </c:dLbl>
            <c:dLbl>
              <c:idx val="7"/>
              <c:tx>
                <c:strRef>
                  <c:f>Daten_Diagramme!$D$21</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{583960FC-E958-439F-ACCF-C8402DB601A1}</c15:txfldGUID>
                      <c15:f>Daten_Diagramme!$D$21</c15:f>
                      <c15:dlblFieldTableCache>
                        <c:ptCount val="1"/>
                        <c:pt idx="0">
                          <c:v>1.4</c:v>
                        </c:pt>
                      </c15:dlblFieldTableCache>
                    </c15:dlblFTEntry>
                  </c15:dlblFieldTable>
                  <c15:showDataLabelsRange val="0"/>
                </c:ext>
                <c:ext xmlns:c16="http://schemas.microsoft.com/office/drawing/2014/chart" uri="{C3380CC4-5D6E-409C-BE32-E72D297353CC}">
                  <c16:uniqueId val="{00000007-B429-4FF8-910B-4ED4252C3D82}"/>
                </c:ext>
              </c:extLst>
            </c:dLbl>
            <c:dLbl>
              <c:idx val="8"/>
              <c:tx>
                <c:strRef>
                  <c:f>Daten_Diagramme!$D$22</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{97541D6E-04FD-4123-B0BB-6B78EB8FFE4E}</c15:txfldGUID>
                      <c15:f>Daten_Diagramme!$D$22</c15:f>
                      <c15:dlblFieldTableCache>
                        <c:ptCount val="1"/>
                        <c:pt idx="0">
                          <c:v>1.1</c:v>
                        </c:pt>
                      </c15:dlblFieldTableCache>
                    </c15:dlblFTEntry>
                  </c15:dlblFieldTable>
                  <c15:showDataLabelsRange val="0"/>
                </c:ext>
                <c:ext xmlns:c16="http://schemas.microsoft.com/office/drawing/2014/chart" uri="{C3380CC4-5D6E-409C-BE32-E72D297353CC}">
                  <c16:uniqueId val="{00000008-B429-4FF8-910B-4ED4252C3D82}"/>
                </c:ext>
              </c:extLst>
            </c:dLbl>
            <c:dLbl>
              <c:idx val="9"/>
              <c:tx>
                <c:strRef>
                  <c:f>Daten_Diagramme!$D$23</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{13C83306-5B35-457D-98C4-C6A3372B6883}</c15:txfldGUID>
                      <c15:f>Daten_Diagramme!$D$23</c15:f>
                      <c15:dlblFieldTableCache>
                        <c:ptCount val="1"/>
                        <c:pt idx="0">
                          <c:v>1.4</c:v>
                        </c:pt>
                      </c15:dlblFieldTableCache>
                    </c15:dlblFTEntry>
                  </c15:dlblFieldTable>
                  <c15:showDataLabelsRange val="0"/>
                </c:ext>
                <c:ext xmlns:c16="http://schemas.microsoft.com/office/drawing/2014/chart" uri="{C3380CC4-5D6E-409C-BE32-E72D297353CC}">
                  <c16:uniqueId val="{00000009-B429-4FF8-910B-4ED4252C3D82}"/>
                </c:ext>
              </c:extLst>
            </c:dLbl>
            <c:dLbl>
              <c:idx val="10"/>
              <c:tx>
                <c:strRef>
                  <c:f>Daten_Diagramme!$D$24</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{DC42C468-12E0-43AA-939F-73C1AC6B8DDF}</c15:txfldGUID>
                      <c15:f>Daten_Diagramme!$D$24</c15:f>
                      <c15:dlblFieldTableCache>
                        <c:ptCount val="1"/>
                        <c:pt idx="0">
                          <c:v>-1.4</c:v>
                        </c:pt>
                      </c15:dlblFieldTableCache>
                    </c15:dlblFTEntry>
                  </c15:dlblFieldTable>
                  <c15:showDataLabelsRange val="0"/>
                </c:ext>
                <c:ext xmlns:c16="http://schemas.microsoft.com/office/drawing/2014/chart" uri="{C3380CC4-5D6E-409C-BE32-E72D297353CC}">
                  <c16:uniqueId val="{0000000A-B429-4FF8-910B-4ED4252C3D82}"/>
                </c:ext>
              </c:extLst>
            </c:dLbl>
            <c:dLbl>
              <c:idx val="11"/>
              <c:tx>
                <c:strRef>
                  <c:f>Daten_Diagramme!$D$25</c:f>
                  <c:strCache>
                    <c:ptCount val="1"/>
                    <c:pt idx="0">
                      <c:v>4.4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{C1FC3901-4253-4705-82C3-F849FC8739D7}</c15:txfldGUID>
                      <c15:f>Daten_Diagramme!$D$25</c15:f>
                      <c15:dlblFieldTableCache>
                        <c:ptCount val="1"/>
                        <c:pt idx="0">
                          <c:v>4.4</c:v>
                        </c:pt>
                      </c15:dlblFieldTableCache>
                    </c15:dlblFTEntry>
                  </c15:dlblFieldTable>
                  <c15:showDataLabelsRange val="0"/>
                </c:ext>
                <c:ext xmlns:c16="http://schemas.microsoft.com/office/drawing/2014/chart" uri="{C3380CC4-5D6E-409C-BE32-E72D297353CC}">
                  <c16:uniqueId val="{0000000B-B429-4FF8-910B-4ED4252C3D82}"/>
                </c:ext>
              </c:extLst>
            </c:dLbl>
            <c:dLbl>
              <c:idx val="12"/>
              <c:tx>
                <c:strRef>
                  <c:f>Daten_Diagramme!$D$26</c:f>
                  <c:strCache>
                    <c:ptCount val="1"/>
                    <c:pt idx="0">
                      <c:v>-1.3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{913121D2-81EC-4767-8D04-82584CACDD7F}</c15:txfldGUID>
                      <c15:f>Daten_Diagramme!$D$26</c15:f>
                      <c15:dlblFieldTableCache>
                        <c:ptCount val="1"/>
                        <c:pt idx="0">
                          <c:v>-1.3</c:v>
                        </c:pt>
                      </c15:dlblFieldTableCache>
                    </c15:dlblFTEntry>
                  </c15:dlblFieldTable>
                  <c15:showDataLabelsRange val="0"/>
                </c:ext>
                <c:ext xmlns:c16="http://schemas.microsoft.com/office/drawing/2014/chart" uri="{C3380CC4-5D6E-409C-BE32-E72D297353CC}">
                  <c16:uniqueId val="{0000000C-B429-4FF8-910B-4ED4252C3D82}"/>
                </c:ext>
              </c:extLst>
            </c:dLbl>
            <c:dLbl>
              <c:idx val="13"/>
              <c:tx>
                <c:strRef>
                  <c:f>Daten_Diagramme!$D$27</c:f>
                  <c:strCache>
                    <c:ptCount val="1"/>
                    <c:pt idx="0">
                      <c:v>5.8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{72B8211F-18D8-4DF1-BA6A-E056C1234D1F}</c15:txfldGUID>
                      <c15:f>Daten_Diagramme!$D$27</c15:f>
                      <c15:dlblFieldTableCache>
                        <c:ptCount val="1"/>
                        <c:pt idx="0">
                          <c:v>5.8</c:v>
                        </c:pt>
                      </c15:dlblFieldTableCache>
                    </c15:dlblFTEntry>
                  </c15:dlblFieldTable>
                  <c15:showDataLabelsRange val="0"/>
                </c:ext>
                <c:ext xmlns:c16="http://schemas.microsoft.com/office/drawing/2014/chart" uri="{C3380CC4-5D6E-409C-BE32-E72D297353CC}">
                  <c16:uniqueId val="{0000000D-B429-4FF8-910B-4ED4252C3D82}"/>
                </c:ext>
              </c:extLst>
            </c:dLbl>
            <c:dLbl>
              <c:idx val="14"/>
              <c:tx>
                <c:strRef>
                  <c:f>Daten_Diagramme!$D$28</c:f>
                  <c:strCache>
                    <c:ptCount val="1"/>
                    <c:pt idx="0">
                      <c:v>5.8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{4EBB58BF-298D-4BAB-AC5C-3688C6F74DD7}</c15:txfldGUID>
                      <c15:f>Daten_Diagramme!$D$28</c15:f>
                      <c15:dlblFieldTableCache>
                        <c:ptCount val="1"/>
                        <c:pt idx="0">
                          <c:v>5.8</c:v>
                        </c:pt>
                      </c15:dlblFieldTableCache>
                    </c15:dlblFTEntry>
                  </c15:dlblFieldTable>
                  <c15:showDataLabelsRange val="0"/>
                </c:ext>
                <c:ext xmlns:c16="http://schemas.microsoft.com/office/drawing/2014/chart" uri="{C3380CC4-5D6E-409C-BE32-E72D297353CC}">
                  <c16:uniqueId val="{0000000E-B429-4FF8-910B-4ED4252C3D82}"/>
                </c:ext>
              </c:extLst>
            </c:dLbl>
            <c:dLbl>
              <c:idx val="15"/>
              <c:tx>
                <c:strRef>
                  <c:f>Daten_Diagramme!$D$29</c:f>
                  <c:strCache>
                    <c:ptCount val="1"/>
                    <c:pt idx="0">
                      <c:v>-10.6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{DC729780-DF01-49C2-8B03-0A24216AC70D}</c15:txfldGUID>
                      <c15:f>Daten_Diagramme!$D$29</c15:f>
                      <c15:dlblFieldTableCache>
                        <c:ptCount val="1"/>
                        <c:pt idx="0">
                          <c:v>-10.6</c:v>
                        </c:pt>
                      </c15:dlblFieldTableCache>
                    </c15:dlblFTEntry>
                  </c15:dlblFieldTable>
                  <c15:showDataLabelsRange val="0"/>
                </c:ext>
                <c:ext xmlns:c16="http://schemas.microsoft.com/office/drawing/2014/chart" uri="{C3380CC4-5D6E-409C-BE32-E72D297353CC}">
                  <c16:uniqueId val="{0000000F-B429-4FF8-910B-4ED4252C3D82}"/>
                </c:ext>
              </c:extLst>
            </c:dLbl>
            <c:dLbl>
              <c:idx val="16"/>
              <c:tx>
                <c:strRef>
                  <c:f>Daten_Diagramme!$D$30</c:f>
                  <c:strCache>
                    <c:ptCount val="1"/>
                    <c:pt idx="0">
                      <c:v>5.5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{B3A8AD1E-AA3F-40BC-B9C4-6ECB66576060}</c15:txfldGUID>
                      <c15:f>Daten_Diagramme!$D$30</c15:f>
                      <c15:dlblFieldTableCache>
                        <c:ptCount val="1"/>
                        <c:pt idx="0">
                          <c:v>5.5</c:v>
                        </c:pt>
                      </c15:dlblFieldTableCache>
                    </c15:dlblFTEntry>
                  </c15:dlblFieldTable>
                  <c15:showDataLabelsRange val="0"/>
                </c:ext>
                <c:ext xmlns:c16="http://schemas.microsoft.com/office/drawing/2014/chart" uri="{C3380CC4-5D6E-409C-BE32-E72D297353CC}">
                  <c16:uniqueId val="{00000010-B429-4FF8-910B-4ED4252C3D82}"/>
                </c:ext>
              </c:extLst>
            </c:dLbl>
            <c:dLbl>
              <c:idx val="17"/>
              <c:tx>
                <c:strRef>
                  <c:f>Daten_Diagramme!$D$31</c:f>
                  <c:strCache>
                    <c:ptCount val="1"/>
                    <c:pt idx="0">
                      <c:v>1.6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{D4591631-8846-4853-A006-E73F0F38064A}</c15:txfldGUID>
                      <c15:f>Daten_Diagramme!$D$31</c15:f>
                      <c15:dlblFieldTableCache>
                        <c:ptCount val="1"/>
                        <c:pt idx="0">
                          <c:v>1.6</c:v>
                        </c:pt>
                      </c15:dlblFieldTableCache>
                    </c15:dlblFTEntry>
                  </c15:dlblFieldTable>
                  <c15:showDataLabelsRange val="0"/>
                </c:ext>
                <c:ext xmlns:c16="http://schemas.microsoft.com/office/drawing/2014/chart" uri="{C3380CC4-5D6E-409C-BE32-E72D297353CC}">
                  <c16:uniqueId val="{00000011-B429-4FF8-910B-4ED4252C3D82}"/>
                </c:ext>
              </c:extLst>
            </c:dLbl>
            <c:dLbl>
              <c:idx val="18"/>
              <c:tx>
                <c:strRef>
                  <c:f>Daten_Diagramme!$D$32</c:f>
                  <c:strCache>
                    <c:ptCount val="1"/>
                    <c:pt idx="0">
                      <c:v>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{62911413-7863-4B10-8376-58751B9877BA}</c15:txfldGUID>
                      <c15:f>Daten_Diagramme!$D$32</c15:f>
                      <c15:dlblFieldTableCache>
                        <c:ptCount val="1"/>
                        <c:pt idx="0">
                          <c:v>2.0</c:v>
                        </c:pt>
                      </c15:dlblFieldTableCache>
                    </c15:dlblFTEntry>
                  </c15:dlblFieldTable>
                  <c15:showDataLabelsRange val="0"/>
                </c:ext>
                <c:ext xmlns:c16="http://schemas.microsoft.com/office/drawing/2014/chart" uri="{C3380CC4-5D6E-409C-BE32-E72D297353CC}">
                  <c16:uniqueId val="{00000012-B429-4FF8-910B-4ED4252C3D82}"/>
                </c:ext>
              </c:extLst>
            </c:dLbl>
            <c:dLbl>
              <c:idx val="19"/>
              <c:tx>
                <c:strRef>
                  <c:f>Daten_Diagramme!$D$33</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{B5B53652-2B36-4925-81FE-7F8B61A1F995}</c15:txfldGUID>
                      <c15:f>Daten_Diagramme!$D$33</c15:f>
                      <c15:dlblFieldTableCache>
                        <c:ptCount val="1"/>
                        <c:pt idx="0">
                          <c:v>0.2</c:v>
                        </c:pt>
                      </c15:dlblFieldTableCache>
                    </c15:dlblFTEntry>
                  </c15:dlblFieldTable>
                  <c15:showDataLabelsRange val="0"/>
                </c:ext>
                <c:ext xmlns:c16="http://schemas.microsoft.com/office/drawing/2014/chart" uri="{C3380CC4-5D6E-409C-BE32-E72D297353CC}">
                  <c16:uniqueId val="{00000013-B429-4FF8-910B-4ED4252C3D82}"/>
                </c:ext>
              </c:extLst>
            </c:dLbl>
            <c:dLbl>
              <c:idx val="20"/>
              <c:tx>
                <c:strRef>
                  <c:f>Daten_Diagramme!$D$34</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{87D2BF89-67A2-4599-8F53-E004F74D9C42}</c15:txfldGUID>
                      <c15:f>Daten_Diagramme!$D$34</c15:f>
                      <c15:dlblFieldTableCache>
                        <c:ptCount val="1"/>
                        <c:pt idx="0">
                          <c:v>2.8</c:v>
                        </c:pt>
                      </c15:dlblFieldTableCache>
                    </c15:dlblFTEntry>
                  </c15:dlblFieldTable>
                  <c15:showDataLabelsRange val="0"/>
                </c:ext>
                <c:ext xmlns:c16="http://schemas.microsoft.com/office/drawing/2014/chart" uri="{C3380CC4-5D6E-409C-BE32-E72D297353CC}">
                  <c16:uniqueId val="{00000014-B429-4FF8-910B-4ED4252C3D82}"/>
                </c:ext>
              </c:extLst>
            </c:dLbl>
            <c:dLbl>
              <c:idx val="21"/>
              <c:tx>
                <c:strRef>
                  <c:f>Daten_Diagramme!$D$35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{0247A866-8FFA-487C-9365-42E2F085D454}</c15:txfldGUID>
                      <c15:f>Daten_Diagramme!$D$35</c15:f>
                      <c15:dlblFieldTableCache>
                        <c:ptCount val="1"/>
                        <c:pt idx="0">
                          <c:v>*</c:v>
                        </c:pt>
                      </c15:dlblFieldTableCache>
                    </c15:dlblFTEntry>
                  </c15:dlblFieldTable>
                  <c15:showDataLabelsRange val="0"/>
                </c:ext>
                <c:ext xmlns:c16="http://schemas.microsoft.com/office/drawing/2014/chart" uri="{C3380CC4-5D6E-409C-BE32-E72D297353CC}">
                  <c16:uniqueId val="{00000015-B429-4FF8-910B-4ED4252C3D82}"/>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{67361B70-3E32-4A06-B0B7-DEF3D68D3142}</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B429-4FF8-910B-4ED4252C3D82}"/>
                </c:ext>
              </c:extLst>
            </c:dLbl>
            <c:dLbl>
              <c:idx val="23"/>
              <c:tx>
                <c:strRef>
                  <c:f>Daten_Diagramme!$D$37</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{9269C6E1-00D8-4417-9B88-F07A5805D3E3}</c15:txfldGUID>
                      <c15:f>Daten_Diagramme!$D$37</c15:f>
                      <c15:dlblFieldTableCache>
                        <c:ptCount val="1"/>
                        <c:pt idx="0">
                          <c:v>0.9</c:v>
                        </c:pt>
                      </c15:dlblFieldTableCache>
                    </c15:dlblFTEntry>
                  </c15:dlblFieldTable>
                  <c15:showDataLabelsRange val="0"/>
                </c:ext>
                <c:ext xmlns:c16="http://schemas.microsoft.com/office/drawing/2014/chart" uri="{C3380CC4-5D6E-409C-BE32-E72D297353CC}">
                  <c16:uniqueId val="{00000017-B429-4FF8-910B-4ED4252C3D82}"/>
                </c:ext>
              </c:extLst>
            </c:dLbl>
            <c:dLbl>
              <c:idx val="24"/>
              <c:layout>
                <c:manualLayout>
                  <c:x val="4.7769028871392123E-3"/>
                  <c:y val="-4.6876052205785108E-5"/>
                </c:manualLayout>
              </c:layout>
              <c:tx>
                <c:strRef>
                  <c:f>Daten_Diagramme!$D$38</c:f>
                  <c:strCache>
                    <c:ptCount val="1"/>
                    <c:pt idx="0">
                      <c:v>0.5</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{155EBABF-F533-4CAE-93BD-0C9C982A3F11}</c15:txfldGUID>
                      <c15:f>Daten_Diagramme!$D$38</c15:f>
                      <c15:dlblFieldTableCache>
                        <c:ptCount val="1"/>
                        <c:pt idx="0">
                          <c:v>0.5</c:v>
                        </c:pt>
                      </c15:dlblFieldTableCache>
                    </c15:dlblFTEntry>
                  </c15:dlblFieldTable>
                  <c15:showDataLabelsRange val="0"/>
                </c:ext>
                <c:ext xmlns:c16="http://schemas.microsoft.com/office/drawing/2014/chart" uri="{C3380CC4-5D6E-409C-BE32-E72D297353CC}">
                  <c16:uniqueId val="{00000018-B429-4FF8-910B-4ED4252C3D82}"/>
                </c:ext>
              </c:extLst>
            </c:dLbl>
            <c:dLbl>
              <c:idx val="25"/>
              <c:tx>
                <c:strRef>
                  <c:f>Daten_Diagramme!$D$39</c:f>
                  <c:strCache>
                    <c:ptCount val="1"/>
                    <c:pt idx="0">
                      <c:v>1.6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{7747F8F1-9F4E-4418-8B42-AB77351FFED4}</c15:txfldGUID>
                      <c15:f>Daten_Diagramme!$D$39</c15:f>
                      <c15:dlblFieldTableCache>
                        <c:ptCount val="1"/>
                        <c:pt idx="0">
                          <c:v>1.6</c:v>
                        </c:pt>
                      </c15:dlblFieldTableCache>
                    </c15:dlblFTEntry>
                  </c15:dlblFieldTable>
                  <c15:showDataLabelsRange val="0"/>
                </c:ext>
                <c:ext xmlns:c16="http://schemas.microsoft.com/office/drawing/2014/chart" uri="{C3380CC4-5D6E-409C-BE32-E72D297353CC}">
                  <c16:uniqueId val="{00000019-B429-4FF8-910B-4ED4252C3D82}"/>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{DF9FDF8C-7344-4266-A1EC-E707475D3345}</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B429-4FF8-910B-4ED4252C3D82}"/>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{F4EE763C-3E45-49F3-8BDD-F249FE9F7C30}</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B429-4FF8-910B-4ED4252C3D82}"/>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{D8100B86-A72F-4CA9-8AC4-E0C781F0D8F9}</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B429-4FF8-910B-4ED4252C3D82}"/>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{D9F83AD4-4768-41AB-8D23-B03DDB11E7D2}</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B429-4FF8-910B-4ED4252C3D82}"/>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{A977DC20-8449-4E5B-B11D-0A37D027527A}</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B429-4FF8-910B-4ED4252C3D82}"/>
                </c:ext>
              </c:extLst>
            </c:dLbl>
            <c:dLbl>
              <c:idx val="31"/>
              <c:tx>
                <c:strRef>
                  <c:f>Daten_Diagramme!$D$45</c:f>
                  <c:strCache>
                    <c:ptCount val="1"/>
                    <c:pt idx="0">
                      <c:v>1.6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{D3B0C281-AF94-4B80-A555-7C075457AA88}</c15:txfldGUID>
                      <c15:f>Daten_Diagramme!$D$45</c15:f>
                      <c15:dlblFieldTableCache>
                        <c:ptCount val="1"/>
                        <c:pt idx="0">
                          <c:v>1.6</c:v>
                        </c:pt>
                      </c15:dlblFieldTableCache>
                    </c15:dlblFTEntry>
                  </c15:dlblFieldTable>
                  <c15:showDataLabelsRange val="0"/>
                </c:ext>
                <c:ext xmlns:c16="http://schemas.microsoft.com/office/drawing/2014/chart" uri="{C3380CC4-5D6E-409C-BE32-E72D297353CC}">
                  <c16:uniqueId val="{0000001F-B429-4FF8-910B-4ED4252C3D82}"/>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1.1513300663652217</c:v>
                </c:pt>
                <c:pt idx="1">
                  <c:v>0.86313193588162762</c:v>
                </c:pt>
                <c:pt idx="2">
                  <c:v>3.9433148490449783</c:v>
                </c:pt>
                <c:pt idx="3">
                  <c:v>-1.1597564511452595E-2</c:v>
                </c:pt>
                <c:pt idx="4">
                  <c:v>0.702247191011236</c:v>
                </c:pt>
                <c:pt idx="5">
                  <c:v>-0.81184537079880537</c:v>
                </c:pt>
                <c:pt idx="6">
                  <c:v>2.686202686202686</c:v>
                </c:pt>
                <c:pt idx="7">
                  <c:v>1.4049877063575693</c:v>
                </c:pt>
                <c:pt idx="8">
                  <c:v>1.1377377157304607</c:v>
                </c:pt>
                <c:pt idx="9">
                  <c:v>1.3621327106440941</c:v>
                </c:pt>
                <c:pt idx="10">
                  <c:v>-1.393237319974953</c:v>
                </c:pt>
                <c:pt idx="11">
                  <c:v>4.4377423524342952</c:v>
                </c:pt>
                <c:pt idx="12">
                  <c:v>-1.260239445494644</c:v>
                </c:pt>
                <c:pt idx="13">
                  <c:v>5.8388322335532896</c:v>
                </c:pt>
                <c:pt idx="14">
                  <c:v>5.7905337361530718</c:v>
                </c:pt>
                <c:pt idx="15">
                  <c:v>-10.605030591434398</c:v>
                </c:pt>
                <c:pt idx="16">
                  <c:v>5.5094786729857823</c:v>
                </c:pt>
                <c:pt idx="17">
                  <c:v>1.6214177978883861</c:v>
                </c:pt>
                <c:pt idx="18">
                  <c:v>2.0375106564364875</c:v>
                </c:pt>
                <c:pt idx="19">
                  <c:v>0.22838871759735069</c:v>
                </c:pt>
                <c:pt idx="20">
                  <c:v>2.7835051546391751</c:v>
                </c:pt>
                <c:pt idx="21">
                  <c:v>0</c:v>
                </c:pt>
                <c:pt idx="23">
                  <c:v>0.86313193588162762</c:v>
                </c:pt>
                <c:pt idx="24">
                  <c:v>0.46314814424959477</c:v>
                </c:pt>
                <c:pt idx="25">
                  <c:v>1.5737989261436824</c:v>
                </c:pt>
              </c:numCache>
            </c:numRef>
          </c:val>
          <c:extLst>
            <c:ext xmlns:c16="http://schemas.microsoft.com/office/drawing/2014/chart" uri="{C3380CC4-5D6E-409C-BE32-E72D297353CC}">
              <c16:uniqueId val="{00000020-B429-4FF8-910B-4ED4252C3D82}"/>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{D581B805-A298-4490-B8CC-FB5A1CE290F8}</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B429-4FF8-910B-4ED4252C3D82}"/>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{B1AB435C-991D-48E0-9FF9-2FA107018C2A}</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B429-4FF8-910B-4ED4252C3D82}"/>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{9789B00E-9018-4A38-B5C8-EEBFC6DB33CB}</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B429-4FF8-910B-4ED4252C3D82}"/>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{74E9D2D4-879F-4632-9EDE-6E77D92C6E6C}</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B429-4FF8-910B-4ED4252C3D82}"/>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{34515EB8-C235-4D6C-8FC3-8C0FB11B38C6}</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B429-4FF8-910B-4ED4252C3D82}"/>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{08867087-C504-4083-BAF3-64C1FBB92454}</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B429-4FF8-910B-4ED4252C3D82}"/>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{91792446-05C0-4F4C-8C2D-6A3356E7D886}</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B429-4FF8-910B-4ED4252C3D82}"/>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{5406C693-F61F-4491-8AAD-3B892CD81F27}</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B429-4FF8-910B-4ED4252C3D82}"/>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{297352CA-6977-4E0B-8560-9D6E70FA8712}</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B429-4FF8-910B-4ED4252C3D82}"/>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{680C45AE-C651-4021-8299-23BB74057880}</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B429-4FF8-910B-4ED4252C3D82}"/>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{E7DE84F8-6F64-4021-ABCA-F4612789FC9F}</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B429-4FF8-910B-4ED4252C3D82}"/>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{4084746D-B33A-4500-9D96-311C80300502}</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B429-4FF8-910B-4ED4252C3D82}"/>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{BE2870B2-F651-4917-BB14-85FF347CEA32}</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B429-4FF8-910B-4ED4252C3D82}"/>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{1EF30615-312B-4391-8221-B5AC2C40083D}</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B429-4FF8-910B-4ED4252C3D82}"/>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{0ECDFDDA-AA8E-4278-9E10-51C6828AB650}</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B429-4FF8-910B-4ED4252C3D82}"/>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{DCC8FDE6-DC6A-4B2E-930E-57C356743DE1}</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B429-4FF8-910B-4ED4252C3D82}"/>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{CC60E28D-2538-43D0-896C-45662525A35C}</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B429-4FF8-910B-4ED4252C3D82}"/>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{2C9FF45C-D121-4444-932C-D1042E356369}</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B429-4FF8-910B-4ED4252C3D82}"/>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{CCD4D1D6-E67D-429E-BF21-1355C222F96E}</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B429-4FF8-910B-4ED4252C3D82}"/>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{2EF4B069-1CB7-4900-AE38-F87D6448F21B}</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B429-4FF8-910B-4ED4252C3D82}"/>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{5D2E2EC7-8C62-40A1-AE08-3978AF05D80E}</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B429-4FF8-910B-4ED4252C3D82}"/>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{B53A78FB-4443-47E8-81F1-40581E77F487}</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B429-4FF8-910B-4ED4252C3D82}"/>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{314E14A7-EB8F-4975-A0DC-84B52C683B1C}</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B429-4FF8-910B-4ED4252C3D82}"/>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{214162E6-E914-4044-8A24-63649388D761}</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B429-4FF8-910B-4ED4252C3D82}"/>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{6CE732F0-3D71-4CCB-B0B5-7B2E1B993671}</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B429-4FF8-910B-4ED4252C3D82}"/>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{DA07C25D-8BA6-4D90-965D-69F64A862572}</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B429-4FF8-910B-4ED4252C3D82}"/>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{C9E9E222-7C58-4B78-BCA7-A6D039113602}</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B429-4FF8-910B-4ED4252C3D82}"/>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{6736AAAD-2555-479C-BD5C-82457316A414}</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B429-4FF8-910B-4ED4252C3D82}"/>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{B558E244-06EA-45F9-A16C-CC6327260A82}</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B429-4FF8-910B-4ED4252C3D82}"/>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{D715EC27-5EB0-4703-A9D2-D457DFEAE741}</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B429-4FF8-910B-4ED4252C3D82}"/>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{0D60A560-ED24-4BB4-B3B9-D800156F8F53}</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B429-4FF8-910B-4ED4252C3D82}"/>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{25A4AEBA-00F1-4088-BF63-B02965747C84}</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B429-4FF8-910B-4ED4252C3D82}"/>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B429-4FF8-910B-4ED4252C3D82}"/>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B429-4FF8-910B-4ED4252C3D82}"/>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-3.2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{2D7DA759-7B5E-4268-B67A-33F2D37B8F25}</c15:txfldGUID>
                      <c15:f>Daten_Diagramme!$E$14</c15:f>
                      <c15:dlblFieldTableCache>
                        <c:ptCount val="1"/>
                        <c:pt idx="0">
                          <c:v>-3.2</c:v>
                        </c:pt>
                      </c15:dlblFieldTableCache>
                    </c15:dlblFTEntry>
                  </c15:dlblFieldTable>
                  <c15:showDataLabelsRange val="0"/>
                </c:ext>
                <c:ext xmlns:c16="http://schemas.microsoft.com/office/drawing/2014/chart" uri="{C3380CC4-5D6E-409C-BE32-E72D297353CC}">
                  <c16:uniqueId val="{00000000-4FA2-4A61-B109-8E07B0E1C8B0}"/>
                </c:ext>
              </c:extLst>
            </c:dLbl>
            <c:dLbl>
              <c:idx val="1"/>
              <c:tx>
                <c:strRef>
                  <c:f>Daten_Diagramme!$E$15</c:f>
                  <c:strCache>
                    <c:ptCount val="1"/>
                    <c:pt idx="0">
                      <c:v>9.4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{EAD5E430-EDDB-455C-8A97-734544CB85AC}</c15:txfldGUID>
                      <c15:f>Daten_Diagramme!$E$15</c15:f>
                      <c15:dlblFieldTableCache>
                        <c:ptCount val="1"/>
                        <c:pt idx="0">
                          <c:v>9.4</c:v>
                        </c:pt>
                      </c15:dlblFieldTableCache>
                    </c15:dlblFTEntry>
                  </c15:dlblFieldTable>
                  <c15:showDataLabelsRange val="0"/>
                </c:ext>
                <c:ext xmlns:c16="http://schemas.microsoft.com/office/drawing/2014/chart" uri="{C3380CC4-5D6E-409C-BE32-E72D297353CC}">
                  <c16:uniqueId val="{00000001-4FA2-4A61-B109-8E07B0E1C8B0}"/>
                </c:ext>
              </c:extLst>
            </c:dLbl>
            <c:dLbl>
              <c:idx val="2"/>
              <c:tx>
                <c:strRef>
                  <c:f>Daten_Diagramme!$E$16</c:f>
                  <c:strCache>
                    <c:ptCount val="1"/>
                    <c:pt idx="0">
                      <c:v>-4.9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{644705C8-BFBF-4F51-8EEC-9BBDF194BBD3}</c15:txfldGUID>
                      <c15:f>Daten_Diagramme!$E$16</c15:f>
                      <c15:dlblFieldTableCache>
                        <c:ptCount val="1"/>
                        <c:pt idx="0">
                          <c:v>-4.9</c:v>
                        </c:pt>
                      </c15:dlblFieldTableCache>
                    </c15:dlblFTEntry>
                  </c15:dlblFieldTable>
                  <c15:showDataLabelsRange val="0"/>
                </c:ext>
                <c:ext xmlns:c16="http://schemas.microsoft.com/office/drawing/2014/chart" uri="{C3380CC4-5D6E-409C-BE32-E72D297353CC}">
                  <c16:uniqueId val="{00000002-4FA2-4A61-B109-8E07B0E1C8B0}"/>
                </c:ext>
              </c:extLst>
            </c:dLbl>
            <c:dLbl>
              <c:idx val="3"/>
              <c:tx>
                <c:strRef>
                  <c:f>Daten_Diagramme!$E$17</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{31FA8716-EE0F-4A8E-9A01-851E974FE62D}</c15:txfldGUID>
                      <c15:f>Daten_Diagramme!$E$17</c15:f>
                      <c15:dlblFieldTableCache>
                        <c:ptCount val="1"/>
                        <c:pt idx="0">
                          <c:v>-4.2</c:v>
                        </c:pt>
                      </c15:dlblFieldTableCache>
                    </c15:dlblFTEntry>
                  </c15:dlblFieldTable>
                  <c15:showDataLabelsRange val="0"/>
                </c:ext>
                <c:ext xmlns:c16="http://schemas.microsoft.com/office/drawing/2014/chart" uri="{C3380CC4-5D6E-409C-BE32-E72D297353CC}">
                  <c16:uniqueId val="{00000003-4FA2-4A61-B109-8E07B0E1C8B0}"/>
                </c:ext>
              </c:extLst>
            </c:dLbl>
            <c:dLbl>
              <c:idx val="4"/>
              <c:tx>
                <c:strRef>
                  <c:f>Daten_Diagramme!$E$18</c:f>
                  <c:strCache>
                    <c:ptCount val="1"/>
                    <c:pt idx="0">
                      <c:v>-6.0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{003BAC51-6D37-435E-A664-601746480EAD}</c15:txfldGUID>
                      <c15:f>Daten_Diagramme!$E$18</c15:f>
                      <c15:dlblFieldTableCache>
                        <c:ptCount val="1"/>
                        <c:pt idx="0">
                          <c:v>-6.0</c:v>
                        </c:pt>
                      </c15:dlblFieldTableCache>
                    </c15:dlblFTEntry>
                  </c15:dlblFieldTable>
                  <c15:showDataLabelsRange val="0"/>
                </c:ext>
                <c:ext xmlns:c16="http://schemas.microsoft.com/office/drawing/2014/chart" uri="{C3380CC4-5D6E-409C-BE32-E72D297353CC}">
                  <c16:uniqueId val="{00000004-4FA2-4A61-B109-8E07B0E1C8B0}"/>
                </c:ext>
              </c:extLst>
            </c:dLbl>
            <c:dLbl>
              <c:idx val="5"/>
              <c:tx>
                <c:strRef>
                  <c:f>Daten_Diagramme!$E$19</c:f>
                  <c:strCache>
                    <c:ptCount val="1"/>
                    <c:pt idx="0">
                      <c:v>-4.7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{2B6D3E6D-03CE-42F0-85A1-4111F8E4B853}</c15:txfldGUID>
                      <c15:f>Daten_Diagramme!$E$19</c15:f>
                      <c15:dlblFieldTableCache>
                        <c:ptCount val="1"/>
                        <c:pt idx="0">
                          <c:v>-4.7</c:v>
                        </c:pt>
                      </c15:dlblFieldTableCache>
                    </c15:dlblFTEntry>
                  </c15:dlblFieldTable>
                  <c15:showDataLabelsRange val="0"/>
                </c:ext>
                <c:ext xmlns:c16="http://schemas.microsoft.com/office/drawing/2014/chart" uri="{C3380CC4-5D6E-409C-BE32-E72D297353CC}">
                  <c16:uniqueId val="{00000005-4FA2-4A61-B109-8E07B0E1C8B0}"/>
                </c:ext>
              </c:extLst>
            </c:dLbl>
            <c:dLbl>
              <c:idx val="6"/>
              <c:tx>
                <c:strRef>
                  <c:f>Daten_Diagramme!$E$20</c:f>
                  <c:strCache>
                    <c:ptCount val="1"/>
                    <c:pt idx="0">
                      <c:v>3.1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{E0F7E3C9-7308-4A40-B878-C41BEEC36EFD}</c15:txfldGUID>
                      <c15:f>Daten_Diagramme!$E$20</c15:f>
                      <c15:dlblFieldTableCache>
                        <c:ptCount val="1"/>
                        <c:pt idx="0">
                          <c:v>3.1</c:v>
                        </c:pt>
                      </c15:dlblFieldTableCache>
                    </c15:dlblFTEntry>
                  </c15:dlblFieldTable>
                  <c15:showDataLabelsRange val="0"/>
                </c:ext>
                <c:ext xmlns:c16="http://schemas.microsoft.com/office/drawing/2014/chart" uri="{C3380CC4-5D6E-409C-BE32-E72D297353CC}">
                  <c16:uniqueId val="{00000006-4FA2-4A61-B109-8E07B0E1C8B0}"/>
                </c:ext>
              </c:extLst>
            </c:dLbl>
            <c:dLbl>
              <c:idx val="7"/>
              <c:tx>
                <c:strRef>
                  <c:f>Daten_Diagramme!$E$21</c:f>
                  <c:strCache>
                    <c:ptCount val="1"/>
                    <c:pt idx="0">
                      <c:v>3.8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{30104DA5-B3E9-4E1F-9594-36E3C368A6A2}</c15:txfldGUID>
                      <c15:f>Daten_Diagramme!$E$21</c15:f>
                      <c15:dlblFieldTableCache>
                        <c:ptCount val="1"/>
                        <c:pt idx="0">
                          <c:v>3.8</c:v>
                        </c:pt>
                      </c15:dlblFieldTableCache>
                    </c15:dlblFTEntry>
                  </c15:dlblFieldTable>
                  <c15:showDataLabelsRange val="0"/>
                </c:ext>
                <c:ext xmlns:c16="http://schemas.microsoft.com/office/drawing/2014/chart" uri="{C3380CC4-5D6E-409C-BE32-E72D297353CC}">
                  <c16:uniqueId val="{00000007-4FA2-4A61-B109-8E07B0E1C8B0}"/>
                </c:ext>
              </c:extLst>
            </c:dLbl>
            <c:dLbl>
              <c:idx val="8"/>
              <c:tx>
                <c:strRef>
                  <c:f>Daten_Diagramme!$E$22</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{43BF8FDE-7164-48B6-8752-66FEDEF03261}</c15:txfldGUID>
                      <c15:f>Daten_Diagramme!$E$22</c15:f>
                      <c15:dlblFieldTableCache>
                        <c:ptCount val="1"/>
                        <c:pt idx="0">
                          <c:v>-2.1</c:v>
                        </c:pt>
                      </c15:dlblFieldTableCache>
                    </c15:dlblFTEntry>
                  </c15:dlblFieldTable>
                  <c15:showDataLabelsRange val="0"/>
                </c:ext>
                <c:ext xmlns:c16="http://schemas.microsoft.com/office/drawing/2014/chart" uri="{C3380CC4-5D6E-409C-BE32-E72D297353CC}">
                  <c16:uniqueId val="{00000008-4FA2-4A61-B109-8E07B0E1C8B0}"/>
                </c:ext>
              </c:extLst>
            </c:dLbl>
            <c:dLbl>
              <c:idx val="9"/>
              <c:tx>
                <c:strRef>
                  <c:f>Daten_Diagramme!$E$23</c:f>
                  <c:strCache>
                    <c:ptCount val="1"/>
                    <c:pt idx="0">
                      <c:v>-4.9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{1ECA0F61-D626-4BAC-8D9B-051174E5F3B5}</c15:txfldGUID>
                      <c15:f>Daten_Diagramme!$E$23</c15:f>
                      <c15:dlblFieldTableCache>
                        <c:ptCount val="1"/>
                        <c:pt idx="0">
                          <c:v>-4.9</c:v>
                        </c:pt>
                      </c15:dlblFieldTableCache>
                    </c15:dlblFTEntry>
                  </c15:dlblFieldTable>
                  <c15:showDataLabelsRange val="0"/>
                </c:ext>
                <c:ext xmlns:c16="http://schemas.microsoft.com/office/drawing/2014/chart" uri="{C3380CC4-5D6E-409C-BE32-E72D297353CC}">
                  <c16:uniqueId val="{00000009-4FA2-4A61-B109-8E07B0E1C8B0}"/>
                </c:ext>
              </c:extLst>
            </c:dLbl>
            <c:dLbl>
              <c:idx val="10"/>
              <c:tx>
                <c:strRef>
                  <c:f>Daten_Diagramme!$E$24</c:f>
                  <c:strCache>
                    <c:ptCount val="1"/>
                    <c:pt idx="0">
                      <c:v>-8.7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{30BE9182-FE90-48C4-AC2E-867F6EF81BBD}</c15:txfldGUID>
                      <c15:f>Daten_Diagramme!$E$24</c15:f>
                      <c15:dlblFieldTableCache>
                        <c:ptCount val="1"/>
                        <c:pt idx="0">
                          <c:v>-8.7</c:v>
                        </c:pt>
                      </c15:dlblFieldTableCache>
                    </c15:dlblFTEntry>
                  </c15:dlblFieldTable>
                  <c15:showDataLabelsRange val="0"/>
                </c:ext>
                <c:ext xmlns:c16="http://schemas.microsoft.com/office/drawing/2014/chart" uri="{C3380CC4-5D6E-409C-BE32-E72D297353CC}">
                  <c16:uniqueId val="{0000000A-4FA2-4A61-B109-8E07B0E1C8B0}"/>
                </c:ext>
              </c:extLst>
            </c:dLbl>
            <c:dLbl>
              <c:idx val="11"/>
              <c:tx>
                <c:strRef>
                  <c:f>Daten_Diagramme!$E$25</c:f>
                  <c:strCache>
                    <c:ptCount val="1"/>
                    <c:pt idx="0">
                      <c:v>6.5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{2F560EF4-B5C1-494B-B4E4-92BF6F9D8194}</c15:txfldGUID>
                      <c15:f>Daten_Diagramme!$E$25</c15:f>
                      <c15:dlblFieldTableCache>
                        <c:ptCount val="1"/>
                        <c:pt idx="0">
                          <c:v>6.5</c:v>
                        </c:pt>
                      </c15:dlblFieldTableCache>
                    </c15:dlblFTEntry>
                  </c15:dlblFieldTable>
                  <c15:showDataLabelsRange val="0"/>
                </c:ext>
                <c:ext xmlns:c16="http://schemas.microsoft.com/office/drawing/2014/chart" uri="{C3380CC4-5D6E-409C-BE32-E72D297353CC}">
                  <c16:uniqueId val="{0000000B-4FA2-4A61-B109-8E07B0E1C8B0}"/>
                </c:ext>
              </c:extLst>
            </c:dLbl>
            <c:dLbl>
              <c:idx val="12"/>
              <c:tx>
                <c:strRef>
                  <c:f>Daten_Diagramme!$E$26</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{E413CF23-424B-49FE-BE13-9BB9AD53E1E4}</c15:txfldGUID>
                      <c15:f>Daten_Diagramme!$E$26</c15:f>
                      <c15:dlblFieldTableCache>
                        <c:ptCount val="1"/>
                        <c:pt idx="0">
                          <c:v>-1.1</c:v>
                        </c:pt>
                      </c15:dlblFieldTableCache>
                    </c15:dlblFTEntry>
                  </c15:dlblFieldTable>
                  <c15:showDataLabelsRange val="0"/>
                </c:ext>
                <c:ext xmlns:c16="http://schemas.microsoft.com/office/drawing/2014/chart" uri="{C3380CC4-5D6E-409C-BE32-E72D297353CC}">
                  <c16:uniqueId val="{0000000C-4FA2-4A61-B109-8E07B0E1C8B0}"/>
                </c:ext>
              </c:extLst>
            </c:dLbl>
            <c:dLbl>
              <c:idx val="13"/>
              <c:tx>
                <c:strRef>
                  <c:f>Daten_Diagramme!$E$27</c:f>
                  <c:strCache>
                    <c:ptCount val="1"/>
                    <c:pt idx="0">
                      <c:v>-1.6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{6C552164-1517-4193-8C94-84730A6A2B73}</c15:txfldGUID>
                      <c15:f>Daten_Diagramme!$E$27</c15:f>
                      <c15:dlblFieldTableCache>
                        <c:ptCount val="1"/>
                        <c:pt idx="0">
                          <c:v>-1.6</c:v>
                        </c:pt>
                      </c15:dlblFieldTableCache>
                    </c15:dlblFTEntry>
                  </c15:dlblFieldTable>
                  <c15:showDataLabelsRange val="0"/>
                </c:ext>
                <c:ext xmlns:c16="http://schemas.microsoft.com/office/drawing/2014/chart" uri="{C3380CC4-5D6E-409C-BE32-E72D297353CC}">
                  <c16:uniqueId val="{0000000D-4FA2-4A61-B109-8E07B0E1C8B0}"/>
                </c:ext>
              </c:extLst>
            </c:dLbl>
            <c:dLbl>
              <c:idx val="14"/>
              <c:tx>
                <c:strRef>
                  <c:f>Daten_Diagramme!$E$28</c:f>
                  <c:strCache>
                    <c:ptCount val="1"/>
                    <c:pt idx="0">
                      <c:v>-5.2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{C13511F1-B014-465C-8E66-EF846853C76D}</c15:txfldGUID>
                      <c15:f>Daten_Diagramme!$E$28</c15:f>
                      <c15:dlblFieldTableCache>
                        <c:ptCount val="1"/>
                        <c:pt idx="0">
                          <c:v>-5.2</c:v>
                        </c:pt>
                      </c15:dlblFieldTableCache>
                    </c15:dlblFTEntry>
                  </c15:dlblFieldTable>
                  <c15:showDataLabelsRange val="0"/>
                </c:ext>
                <c:ext xmlns:c16="http://schemas.microsoft.com/office/drawing/2014/chart" uri="{C3380CC4-5D6E-409C-BE32-E72D297353CC}">
                  <c16:uniqueId val="{0000000E-4FA2-4A61-B109-8E07B0E1C8B0}"/>
                </c:ext>
              </c:extLst>
            </c:dLbl>
            <c:dLbl>
              <c:idx val="15"/>
              <c:tx>
                <c:strRef>
                  <c:f>Daten_Diagramme!$E$29</c:f>
                  <c:strCache>
                    <c:ptCount val="1"/>
                    <c:pt idx="0">
                      <c:v>11.5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{0000CE3B-80D3-472C-BBA4-396681BD7733}</c15:txfldGUID>
                      <c15:f>Daten_Diagramme!$E$29</c15:f>
                      <c15:dlblFieldTableCache>
                        <c:ptCount val="1"/>
                        <c:pt idx="0">
                          <c:v>11.5</c:v>
                        </c:pt>
                      </c15:dlblFieldTableCache>
                    </c15:dlblFTEntry>
                  </c15:dlblFieldTable>
                  <c15:showDataLabelsRange val="0"/>
                </c:ext>
                <c:ext xmlns:c16="http://schemas.microsoft.com/office/drawing/2014/chart" uri="{C3380CC4-5D6E-409C-BE32-E72D297353CC}">
                  <c16:uniqueId val="{0000000F-4FA2-4A61-B109-8E07B0E1C8B0}"/>
                </c:ext>
              </c:extLst>
            </c:dLbl>
            <c:dLbl>
              <c:idx val="16"/>
              <c:tx>
                <c:strRef>
                  <c:f>Daten_Diagramme!$E$30</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{AC245BA9-E6FB-44A9-B9E7-B87817B91806}</c15:txfldGUID>
                      <c15:f>Daten_Diagramme!$E$30</c15:f>
                      <c15:dlblFieldTableCache>
                        <c:ptCount val="1"/>
                        <c:pt idx="0">
                          <c:v>-1.4</c:v>
                        </c:pt>
                      </c15:dlblFieldTableCache>
                    </c15:dlblFTEntry>
                  </c15:dlblFieldTable>
                  <c15:showDataLabelsRange val="0"/>
                </c:ext>
                <c:ext xmlns:c16="http://schemas.microsoft.com/office/drawing/2014/chart" uri="{C3380CC4-5D6E-409C-BE32-E72D297353CC}">
                  <c16:uniqueId val="{00000010-4FA2-4A61-B109-8E07B0E1C8B0}"/>
                </c:ext>
              </c:extLst>
            </c:dLbl>
            <c:dLbl>
              <c:idx val="17"/>
              <c:tx>
                <c:strRef>
                  <c:f>Daten_Diagramme!$E$31</c:f>
                  <c:strCache>
                    <c:ptCount val="1"/>
                    <c:pt idx="0">
                      <c:v>-2.0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{5D6F2F84-18C6-4E41-A77C-1574119B6B73}</c15:txfldGUID>
                      <c15:f>Daten_Diagramme!$E$31</c15:f>
                      <c15:dlblFieldTableCache>
                        <c:ptCount val="1"/>
                        <c:pt idx="0">
                          <c:v>-2.0</c:v>
                        </c:pt>
                      </c15:dlblFieldTableCache>
                    </c15:dlblFTEntry>
                  </c15:dlblFieldTable>
                  <c15:showDataLabelsRange val="0"/>
                </c:ext>
                <c:ext xmlns:c16="http://schemas.microsoft.com/office/drawing/2014/chart" uri="{C3380CC4-5D6E-409C-BE32-E72D297353CC}">
                  <c16:uniqueId val="{00000011-4FA2-4A61-B109-8E07B0E1C8B0}"/>
                </c:ext>
              </c:extLst>
            </c:dLbl>
            <c:dLbl>
              <c:idx val="18"/>
              <c:tx>
                <c:strRef>
                  <c:f>Daten_Diagramme!$E$32</c:f>
                  <c:strCache>
                    <c:ptCount val="1"/>
                    <c:pt idx="0">
                      <c:v>3.0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{103EB657-DB1B-4A3E-8851-C3D3EEF8353B}</c15:txfldGUID>
                      <c15:f>Daten_Diagramme!$E$32</c15:f>
                      <c15:dlblFieldTableCache>
                        <c:ptCount val="1"/>
                        <c:pt idx="0">
                          <c:v>3.0</c:v>
                        </c:pt>
                      </c15:dlblFieldTableCache>
                    </c15:dlblFTEntry>
                  </c15:dlblFieldTable>
                  <c15:showDataLabelsRange val="0"/>
                </c:ext>
                <c:ext xmlns:c16="http://schemas.microsoft.com/office/drawing/2014/chart" uri="{C3380CC4-5D6E-409C-BE32-E72D297353CC}">
                  <c16:uniqueId val="{00000012-4FA2-4A61-B109-8E07B0E1C8B0}"/>
                </c:ext>
              </c:extLst>
            </c:dLbl>
            <c:dLbl>
              <c:idx val="19"/>
              <c:tx>
                <c:strRef>
                  <c:f>Daten_Diagramme!$E$33</c:f>
                  <c:strCache>
                    <c:ptCount val="1"/>
                    <c:pt idx="0">
                      <c:v>-10.4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{65866AA5-AB7F-43A8-9AF0-82B1859314A2}</c15:txfldGUID>
                      <c15:f>Daten_Diagramme!$E$33</c15:f>
                      <c15:dlblFieldTableCache>
                        <c:ptCount val="1"/>
                        <c:pt idx="0">
                          <c:v>-10.4</c:v>
                        </c:pt>
                      </c15:dlblFieldTableCache>
                    </c15:dlblFTEntry>
                  </c15:dlblFieldTable>
                  <c15:showDataLabelsRange val="0"/>
                </c:ext>
                <c:ext xmlns:c16="http://schemas.microsoft.com/office/drawing/2014/chart" uri="{C3380CC4-5D6E-409C-BE32-E72D297353CC}">
                  <c16:uniqueId val="{00000013-4FA2-4A61-B109-8E07B0E1C8B0}"/>
                </c:ext>
              </c:extLst>
            </c:dLbl>
            <c:dLbl>
              <c:idx val="20"/>
              <c:tx>
                <c:strRef>
                  <c:f>Daten_Diagramme!$E$34</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{027AA525-F8E8-4831-A47E-9F92A79D381E}</c15:txfldGUID>
                      <c15:f>Daten_Diagramme!$E$34</c15:f>
                      <c15:dlblFieldTableCache>
                        <c:ptCount val="1"/>
                        <c:pt idx="0">
                          <c:v>-2.8</c:v>
                        </c:pt>
                      </c15:dlblFieldTableCache>
                    </c15:dlblFTEntry>
                  </c15:dlblFieldTable>
                  <c15:showDataLabelsRange val="0"/>
                </c:ext>
                <c:ext xmlns:c16="http://schemas.microsoft.com/office/drawing/2014/chart" uri="{C3380CC4-5D6E-409C-BE32-E72D297353CC}">
                  <c16:uniqueId val="{00000014-4FA2-4A61-B109-8E07B0E1C8B0}"/>
                </c:ext>
              </c:extLst>
            </c:dLbl>
            <c:dLbl>
              <c:idx val="21"/>
              <c:tx>
                <c:strRef>
                  <c:f>Daten_Diagramme!$E$35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{2468ACA5-1894-4716-B3A0-23C460CB047B}</c15:txfldGUID>
                      <c15:f>Daten_Diagramme!$E$35</c15:f>
                      <c15:dlblFieldTableCache>
                        <c:ptCount val="1"/>
                        <c:pt idx="0">
                          <c:v>*</c:v>
                        </c:pt>
                      </c15:dlblFieldTableCache>
                    </c15:dlblFTEntry>
                  </c15:dlblFieldTable>
                  <c15:showDataLabelsRange val="0"/>
                </c:ext>
                <c:ext xmlns:c16="http://schemas.microsoft.com/office/drawing/2014/chart" uri="{C3380CC4-5D6E-409C-BE32-E72D297353CC}">
                  <c16:uniqueId val="{00000015-4FA2-4A61-B109-8E07B0E1C8B0}"/>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{FAC82EF3-A9AF-4BC9-ACCE-31D185C34673}</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4FA2-4A61-B109-8E07B0E1C8B0}"/>
                </c:ext>
              </c:extLst>
            </c:dLbl>
            <c:dLbl>
              <c:idx val="23"/>
              <c:tx>
                <c:strRef>
                  <c:f>Daten_Diagramme!$E$37</c:f>
                  <c:strCache>
                    <c:ptCount val="1"/>
                    <c:pt idx="0">
                      <c:v>9.4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{28B70073-DC30-4EF2-976D-DC512A981E89}</c15:txfldGUID>
                      <c15:f>Daten_Diagramme!$E$37</c15:f>
                      <c15:dlblFieldTableCache>
                        <c:ptCount val="1"/>
                        <c:pt idx="0">
                          <c:v>9.4</c:v>
                        </c:pt>
                      </c15:dlblFieldTableCache>
                    </c15:dlblFTEntry>
                  </c15:dlblFieldTable>
                  <c15:showDataLabelsRange val="0"/>
                </c:ext>
                <c:ext xmlns:c16="http://schemas.microsoft.com/office/drawing/2014/chart" uri="{C3380CC4-5D6E-409C-BE32-E72D297353CC}">
                  <c16:uniqueId val="{00000017-4FA2-4A61-B109-8E07B0E1C8B0}"/>
                </c:ext>
              </c:extLst>
            </c:dLbl>
            <c:dLbl>
              <c:idx val="24"/>
              <c:tx>
                <c:strRef>
                  <c:f>Daten_Diagramme!$E$38</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{2C7799D5-8562-47F0-B714-335C9CD417C9}</c15:txfldGUID>
                      <c15:f>Daten_Diagramme!$E$38</c15:f>
                      <c15:dlblFieldTableCache>
                        <c:ptCount val="1"/>
                        <c:pt idx="0">
                          <c:v>-1.9</c:v>
                        </c:pt>
                      </c15:dlblFieldTableCache>
                    </c15:dlblFTEntry>
                  </c15:dlblFieldTable>
                  <c15:showDataLabelsRange val="0"/>
                </c:ext>
                <c:ext xmlns:c16="http://schemas.microsoft.com/office/drawing/2014/chart" uri="{C3380CC4-5D6E-409C-BE32-E72D297353CC}">
                  <c16:uniqueId val="{00000018-4FA2-4A61-B109-8E07B0E1C8B0}"/>
                </c:ext>
              </c:extLst>
            </c:dLbl>
            <c:dLbl>
              <c:idx val="25"/>
              <c:tx>
                <c:strRef>
                  <c:f>Daten_Diagramme!$E$39</c:f>
                  <c:strCache>
                    <c:ptCount val="1"/>
                    <c:pt idx="0">
                      <c:v>-3.8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{47A5ABA7-F66F-43A5-825D-12963010F846}</c15:txfldGUID>
                      <c15:f>Daten_Diagramme!$E$39</c15:f>
                      <c15:dlblFieldTableCache>
                        <c:ptCount val="1"/>
                        <c:pt idx="0">
                          <c:v>-3.8</c:v>
                        </c:pt>
                      </c15:dlblFieldTableCache>
                    </c15:dlblFTEntry>
                  </c15:dlblFieldTable>
                  <c15:showDataLabelsRange val="0"/>
                </c:ext>
                <c:ext xmlns:c16="http://schemas.microsoft.com/office/drawing/2014/chart" uri="{C3380CC4-5D6E-409C-BE32-E72D297353CC}">
                  <c16:uniqueId val="{00000019-4FA2-4A61-B109-8E07B0E1C8B0}"/>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{22CE21E5-EFFE-433C-A53D-E7AB1383201C}</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4FA2-4A61-B109-8E07B0E1C8B0}"/>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{889B7836-B5B3-4862-B99E-5B13EFBD1223}</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4FA2-4A61-B109-8E07B0E1C8B0}"/>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{4076D09D-D3B5-4FA2-9332-78ECA645D79F}</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4FA2-4A61-B109-8E07B0E1C8B0}"/>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{9EFFE073-540A-4185-815A-01CAE6CA126A}</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4FA2-4A61-B109-8E07B0E1C8B0}"/>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{2C7BE1F6-C0DA-4A7E-A72D-5B42C02EE52E}</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4FA2-4A61-B109-8E07B0E1C8B0}"/>
                </c:ext>
              </c:extLst>
            </c:dLbl>
            <c:dLbl>
              <c:idx val="31"/>
              <c:tx>
                <c:strRef>
                  <c:f>Daten_Diagramme!$E$45</c:f>
                  <c:strCache>
                    <c:ptCount val="1"/>
                    <c:pt idx="0">
                      <c:v>-3.8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{8EC1D671-6658-413D-8C05-DC92E5397ADE}</c15:txfldGUID>
                      <c15:f>Daten_Diagramme!$E$45</c15:f>
                      <c15:dlblFieldTableCache>
                        <c:ptCount val="1"/>
                        <c:pt idx="0">
                          <c:v>-3.8</c:v>
                        </c:pt>
                      </c15:dlblFieldTableCache>
                    </c15:dlblFTEntry>
                  </c15:dlblFieldTable>
                  <c15:showDataLabelsRange val="0"/>
                </c:ext>
                <c:ext xmlns:c16="http://schemas.microsoft.com/office/drawing/2014/chart" uri="{C3380CC4-5D6E-409C-BE32-E72D297353CC}">
                  <c16:uniqueId val="{0000001F-4FA2-4A61-B109-8E07B0E1C8B0}"/>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-3.2018957868342013</c:v>
                </c:pt>
                <c:pt idx="1">
                  <c:v>9.3949044585987256</c:v>
                </c:pt>
                <c:pt idx="2">
                  <c:v>-4.9382716049382713</c:v>
                </c:pt>
                <c:pt idx="3">
                  <c:v>-4.2033727661716584</c:v>
                </c:pt>
                <c:pt idx="4">
                  <c:v>-6.0433884297520661</c:v>
                </c:pt>
                <c:pt idx="5">
                  <c:v>-4.6735395189003439</c:v>
                </c:pt>
                <c:pt idx="6">
                  <c:v>3.0927835051546393</c:v>
                </c:pt>
                <c:pt idx="7">
                  <c:v>3.7866666666666666</c:v>
                </c:pt>
                <c:pt idx="8">
                  <c:v>-2.1344005336001333</c:v>
                </c:pt>
                <c:pt idx="9">
                  <c:v>-4.9357113231024474</c:v>
                </c:pt>
                <c:pt idx="10">
                  <c:v>-8.6653047327204629</c:v>
                </c:pt>
                <c:pt idx="11">
                  <c:v>6.5126050420168067</c:v>
                </c:pt>
                <c:pt idx="12">
                  <c:v>-1.0968921389396709</c:v>
                </c:pt>
                <c:pt idx="13">
                  <c:v>-1.6116941529235382</c:v>
                </c:pt>
                <c:pt idx="14">
                  <c:v>-5.2454606590450572</c:v>
                </c:pt>
                <c:pt idx="15">
                  <c:v>11.538461538461538</c:v>
                </c:pt>
                <c:pt idx="16">
                  <c:v>-1.4450867052023122</c:v>
                </c:pt>
                <c:pt idx="17">
                  <c:v>-2.0016012810248198</c:v>
                </c:pt>
                <c:pt idx="18">
                  <c:v>2.9623698959167335</c:v>
                </c:pt>
                <c:pt idx="19">
                  <c:v>-10.352187833511206</c:v>
                </c:pt>
                <c:pt idx="20">
                  <c:v>-2.7977839335180055</c:v>
                </c:pt>
                <c:pt idx="21">
                  <c:v>0</c:v>
                </c:pt>
                <c:pt idx="23">
                  <c:v>9.3949044585987256</c:v>
                </c:pt>
                <c:pt idx="24">
                  <c:v>-1.8551095474172397</c:v>
                </c:pt>
                <c:pt idx="25">
                  <c:v>-3.7573531911999729</c:v>
                </c:pt>
              </c:numCache>
            </c:numRef>
          </c:val>
          <c:extLst>
            <c:ext xmlns:c16="http://schemas.microsoft.com/office/drawing/2014/chart" uri="{C3380CC4-5D6E-409C-BE32-E72D297353CC}">
              <c16:uniqueId val="{00000020-4FA2-4A61-B109-8E07B0E1C8B0}"/>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{00DD2290-DCB2-43DD-8278-9A325A17AE4F}</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4FA2-4A61-B109-8E07B0E1C8B0}"/>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{20F3A879-8D1B-4CDC-B15C-5F8B566F1D5D}</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4FA2-4A61-B109-8E07B0E1C8B0}"/>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{FF298942-050A-459C-9F08-08B235D2E159}</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4FA2-4A61-B109-8E07B0E1C8B0}"/>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{5D9317A6-ABC6-4C51-955A-4D0E4C7E86B1}</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4FA2-4A61-B109-8E07B0E1C8B0}"/>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{8D2A230F-3028-4C43-ADDF-3F8243D3C65A}</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4FA2-4A61-B109-8E07B0E1C8B0}"/>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{42F2DF7F-5484-496E-B25F-E952F36938AD}</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4FA2-4A61-B109-8E07B0E1C8B0}"/>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{6CF6BC25-4DC7-4713-A9AC-89EFD03C9022}</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4FA2-4A61-B109-8E07B0E1C8B0}"/>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{96AB461D-BFBE-4D4E-9471-31C14D7295DA}</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4FA2-4A61-B109-8E07B0E1C8B0}"/>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{195CB492-23C5-4862-ABB8-0272884B91CF}</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4FA2-4A61-B109-8E07B0E1C8B0}"/>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{2F196F06-65A3-4F4E-A29F-208EF12BB587}</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4FA2-4A61-B109-8E07B0E1C8B0}"/>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{DCFC668B-96FE-4B62-9112-5A9A7A36B83F}</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4FA2-4A61-B109-8E07B0E1C8B0}"/>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{E5E31D5C-3780-48E6-90FD-079D45EB739C}</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4FA2-4A61-B109-8E07B0E1C8B0}"/>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{11878F26-956C-4ED7-91EA-D216CB14C72F}</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4FA2-4A61-B109-8E07B0E1C8B0}"/>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{25D53162-8667-473E-959C-C52A064D5306}</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4FA2-4A61-B109-8E07B0E1C8B0}"/>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{00FAA473-6EBB-46D5-8F35-7D01347E5B71}</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4FA2-4A61-B109-8E07B0E1C8B0}"/>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{2212DB01-653F-4BA9-8835-232DB95C8F5A}</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4FA2-4A61-B109-8E07B0E1C8B0}"/>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{C6B2A42F-8CB4-4B8E-B113-812CA7B09E50}</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4FA2-4A61-B109-8E07B0E1C8B0}"/>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{8CDD6280-E973-4DE4-96E8-E8B15EFA0C23}</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4FA2-4A61-B109-8E07B0E1C8B0}"/>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{9FC5BB55-FB32-449D-957B-0BF37E387609}</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4FA2-4A61-B109-8E07B0E1C8B0}"/>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{FF8440FE-5413-4143-81EE-6F5BC30A1444}</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4FA2-4A61-B109-8E07B0E1C8B0}"/>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{C0D939B1-3FDF-470F-84A8-BC0ED608BE52}</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4FA2-4A61-B109-8E07B0E1C8B0}"/>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{70A0A3FC-C692-42D5-8D7D-A2102E3E1288}</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4FA2-4A61-B109-8E07B0E1C8B0}"/>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{EFCCAD78-5C99-49A3-B590-1863B1EA422F}</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4FA2-4A61-B109-8E07B0E1C8B0}"/>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{7CD86208-68BE-4397-B214-7D83DDCF3C48}</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4FA2-4A61-B109-8E07B0E1C8B0}"/>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{954A46FD-7B82-4ACA-979C-664BDCEF93FC}</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4FA2-4A61-B109-8E07B0E1C8B0}"/>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{ADFDAD78-A7D4-4D8E-A08D-8CD03904CA6B}</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4FA2-4A61-B109-8E07B0E1C8B0}"/>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{6B78F309-AFD0-4A3D-A406-ACDF3180294D}</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4FA2-4A61-B109-8E07B0E1C8B0}"/>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{1F616D3D-FB5F-48F6-ADF9-2B2DAF0A79F1}</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4FA2-4A61-B109-8E07B0E1C8B0}"/>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{ACAF9280-6EB3-4374-A40F-EA523468820A}</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4FA2-4A61-B109-8E07B0E1C8B0}"/>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{85DBA989-1E36-4A89-84A3-0B6CA8FB9924}</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4FA2-4A61-B109-8E07B0E1C8B0}"/>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{45ACBE94-DE84-4593-925F-2252CA78B408}</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4FA2-4A61-B109-8E07B0E1C8B0}"/>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{52973610-B5B5-40EF-A6BD-BAEFD69105F1}</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4FA2-4A61-B109-8E07B0E1C8B0}"/>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4FA2-4A61-B109-8E07B0E1C8B0}"/>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4FA2-4A61-B109-8E07B0E1C8B0}"/>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{576F9448-53E8-45BA-94A5-9897EFC6BCBD}</c15:txfldGUID>
                      <c15:f>Diagramm!$I$46</c15:f>
                      <c15:dlblFieldTableCache>
                        <c:ptCount val="1"/>
                      </c15:dlblFieldTableCache>
                    </c15:dlblFTEntry>
                  </c15:dlblFieldTable>
                  <c15:showDataLabelsRange val="0"/>
                </c:ext>
                <c:ext xmlns:c16="http://schemas.microsoft.com/office/drawing/2014/chart" uri="{C3380CC4-5D6E-409C-BE32-E72D297353CC}">
                  <c16:uniqueId val="{00000000-FA2A-4DC9-B8FC-22D90BC8D010}"/>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{5FDDFD33-6E0E-47FE-A88F-AAF0AEA686AB}</c15:txfldGUID>
                      <c15:f>Diagramm!$I$47</c15:f>
                      <c15:dlblFieldTableCache>
                        <c:ptCount val="1"/>
                      </c15:dlblFieldTableCache>
                    </c15:dlblFTEntry>
                  </c15:dlblFieldTable>
                  <c15:showDataLabelsRange val="0"/>
                </c:ext>
                <c:ext xmlns:c16="http://schemas.microsoft.com/office/drawing/2014/chart" uri="{C3380CC4-5D6E-409C-BE32-E72D297353CC}">
                  <c16:uniqueId val="{00000001-FA2A-4DC9-B8FC-22D90BC8D010}"/>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{2A688295-8F33-47BD-8670-6589D343155B}</c15:txfldGUID>
                      <c15:f>Diagramm!$I$48</c15:f>
                      <c15:dlblFieldTableCache>
                        <c:ptCount val="1"/>
                      </c15:dlblFieldTableCache>
                    </c15:dlblFTEntry>
                  </c15:dlblFieldTable>
                  <c15:showDataLabelsRange val="0"/>
                </c:ext>
                <c:ext xmlns:c16="http://schemas.microsoft.com/office/drawing/2014/chart" uri="{C3380CC4-5D6E-409C-BE32-E72D297353CC}">
                  <c16:uniqueId val="{00000002-FA2A-4DC9-B8FC-22D90BC8D010}"/>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{A879D505-19C0-4638-94F7-87EE769BD3B6}</c15:txfldGUID>
                      <c15:f>Diagramm!$I$49</c15:f>
                      <c15:dlblFieldTableCache>
                        <c:ptCount val="1"/>
                      </c15:dlblFieldTableCache>
                    </c15:dlblFTEntry>
                  </c15:dlblFieldTable>
                  <c15:showDataLabelsRange val="0"/>
                </c:ext>
                <c:ext xmlns:c16="http://schemas.microsoft.com/office/drawing/2014/chart" uri="{C3380CC4-5D6E-409C-BE32-E72D297353CC}">
                  <c16:uniqueId val="{00000003-FA2A-4DC9-B8FC-22D90BC8D010}"/>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{8F0832E0-1F9E-4F28-8B34-E4E5A71277F7}</c15:txfldGUID>
                      <c15:f>Diagramm!$I$50</c15:f>
                      <c15:dlblFieldTableCache>
                        <c:ptCount val="1"/>
                      </c15:dlblFieldTableCache>
                    </c15:dlblFTEntry>
                  </c15:dlblFieldTable>
                  <c15:showDataLabelsRange val="0"/>
                </c:ext>
                <c:ext xmlns:c16="http://schemas.microsoft.com/office/drawing/2014/chart" uri="{C3380CC4-5D6E-409C-BE32-E72D297353CC}">
                  <c16:uniqueId val="{00000004-FA2A-4DC9-B8FC-22D90BC8D010}"/>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{DBE02BE5-E4B9-4BFD-BB7E-4951A44935C8}</c15:txfldGUID>
                      <c15:f>Diagramm!$I$51</c15:f>
                      <c15:dlblFieldTableCache>
                        <c:ptCount val="1"/>
                      </c15:dlblFieldTableCache>
                    </c15:dlblFTEntry>
                  </c15:dlblFieldTable>
                  <c15:showDataLabelsRange val="0"/>
                </c:ext>
                <c:ext xmlns:c16="http://schemas.microsoft.com/office/drawing/2014/chart" uri="{C3380CC4-5D6E-409C-BE32-E72D297353CC}">
                  <c16:uniqueId val="{00000005-FA2A-4DC9-B8FC-22D90BC8D010}"/>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{1F7C1B39-92A4-4CD9-82B0-114BD5C421AC}</c15:txfldGUID>
                      <c15:f>Diagramm!$I$52</c15:f>
                      <c15:dlblFieldTableCache>
                        <c:ptCount val="1"/>
                      </c15:dlblFieldTableCache>
                    </c15:dlblFTEntry>
                  </c15:dlblFieldTable>
                  <c15:showDataLabelsRange val="0"/>
                </c:ext>
                <c:ext xmlns:c16="http://schemas.microsoft.com/office/drawing/2014/chart" uri="{C3380CC4-5D6E-409C-BE32-E72D297353CC}">
                  <c16:uniqueId val="{00000006-FA2A-4DC9-B8FC-22D90BC8D010}"/>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{A5DF1271-61FB-495E-98D0-73491DC10E95}</c15:txfldGUID>
                      <c15:f>Diagramm!$I$53</c15:f>
                      <c15:dlblFieldTableCache>
                        <c:ptCount val="1"/>
                      </c15:dlblFieldTableCache>
                    </c15:dlblFTEntry>
                  </c15:dlblFieldTable>
                  <c15:showDataLabelsRange val="0"/>
                </c:ext>
                <c:ext xmlns:c16="http://schemas.microsoft.com/office/drawing/2014/chart" uri="{C3380CC4-5D6E-409C-BE32-E72D297353CC}">
                  <c16:uniqueId val="{00000007-FA2A-4DC9-B8FC-22D90BC8D010}"/>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{D69AEE7D-6948-4A40-8609-8FB34A2B9EA4}</c15:txfldGUID>
                      <c15:f>Diagramm!$I$54</c15:f>
                      <c15:dlblFieldTableCache>
                        <c:ptCount val="1"/>
                      </c15:dlblFieldTableCache>
                    </c15:dlblFTEntry>
                  </c15:dlblFieldTable>
                  <c15:showDataLabelsRange val="0"/>
                </c:ext>
                <c:ext xmlns:c16="http://schemas.microsoft.com/office/drawing/2014/chart" uri="{C3380CC4-5D6E-409C-BE32-E72D297353CC}">
                  <c16:uniqueId val="{00000008-FA2A-4DC9-B8FC-22D90BC8D010}"/>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{A9E2FAB5-C448-4D78-94B8-126396885366}</c15:txfldGUID>
                      <c15:f>Diagramm!$I$55</c15:f>
                      <c15:dlblFieldTableCache>
                        <c:ptCount val="1"/>
                      </c15:dlblFieldTableCache>
                    </c15:dlblFTEntry>
                  </c15:dlblFieldTable>
                  <c15:showDataLabelsRange val="0"/>
                </c:ext>
                <c:ext xmlns:c16="http://schemas.microsoft.com/office/drawing/2014/chart" uri="{C3380CC4-5D6E-409C-BE32-E72D297353CC}">
                  <c16:uniqueId val="{00000009-FA2A-4DC9-B8FC-22D90BC8D010}"/>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{83E0071F-858A-4B57-B50E-7573CEF15DC5}</c15:txfldGUID>
                      <c15:f>Diagramm!$I$56</c15:f>
                      <c15:dlblFieldTableCache>
                        <c:ptCount val="1"/>
                      </c15:dlblFieldTableCache>
                    </c15:dlblFTEntry>
                  </c15:dlblFieldTable>
                  <c15:showDataLabelsRange val="0"/>
                </c:ext>
                <c:ext xmlns:c16="http://schemas.microsoft.com/office/drawing/2014/chart" uri="{C3380CC4-5D6E-409C-BE32-E72D297353CC}">
                  <c16:uniqueId val="{0000000A-FA2A-4DC9-B8FC-22D90BC8D010}"/>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{166F3DC4-9AAE-4779-B5D1-EC3BC59C6CBE}</c15:txfldGUID>
                      <c15:f>Diagramm!$I$57</c15:f>
                      <c15:dlblFieldTableCache>
                        <c:ptCount val="1"/>
                      </c15:dlblFieldTableCache>
                    </c15:dlblFTEntry>
                  </c15:dlblFieldTable>
                  <c15:showDataLabelsRange val="0"/>
                </c:ext>
                <c:ext xmlns:c16="http://schemas.microsoft.com/office/drawing/2014/chart" uri="{C3380CC4-5D6E-409C-BE32-E72D297353CC}">
                  <c16:uniqueId val="{0000000B-FA2A-4DC9-B8FC-22D90BC8D010}"/>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{D1D73D16-88A6-4DA7-81B0-03BB9D8D73D1}</c15:txfldGUID>
                      <c15:f>Diagramm!$I$58</c15:f>
                      <c15:dlblFieldTableCache>
                        <c:ptCount val="1"/>
                      </c15:dlblFieldTableCache>
                    </c15:dlblFTEntry>
                  </c15:dlblFieldTable>
                  <c15:showDataLabelsRange val="0"/>
                </c:ext>
                <c:ext xmlns:c16="http://schemas.microsoft.com/office/drawing/2014/chart" uri="{C3380CC4-5D6E-409C-BE32-E72D297353CC}">
                  <c16:uniqueId val="{0000000C-FA2A-4DC9-B8FC-22D90BC8D010}"/>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{C527D969-6418-4334-A4C8-1EFB38E79525}</c15:txfldGUID>
                      <c15:f>Diagramm!$I$59</c15:f>
                      <c15:dlblFieldTableCache>
                        <c:ptCount val="1"/>
                      </c15:dlblFieldTableCache>
                    </c15:dlblFTEntry>
                  </c15:dlblFieldTable>
                  <c15:showDataLabelsRange val="0"/>
                </c:ext>
                <c:ext xmlns:c16="http://schemas.microsoft.com/office/drawing/2014/chart" uri="{C3380CC4-5D6E-409C-BE32-E72D297353CC}">
                  <c16:uniqueId val="{0000000D-FA2A-4DC9-B8FC-22D90BC8D010}"/>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{523CD431-EDEC-4688-8A46-213C3E73D78E}</c15:txfldGUID>
                      <c15:f>Diagramm!$I$60</c15:f>
                      <c15:dlblFieldTableCache>
                        <c:ptCount val="1"/>
                      </c15:dlblFieldTableCache>
                    </c15:dlblFTEntry>
                  </c15:dlblFieldTable>
                  <c15:showDataLabelsRange val="0"/>
                </c:ext>
                <c:ext xmlns:c16="http://schemas.microsoft.com/office/drawing/2014/chart" uri="{C3380CC4-5D6E-409C-BE32-E72D297353CC}">
                  <c16:uniqueId val="{0000000E-FA2A-4DC9-B8FC-22D90BC8D010}"/>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{0A9BC732-EFF7-472C-8E24-42EF9FFCAF08}</c15:txfldGUID>
                      <c15:f>Diagramm!$I$61</c15:f>
                      <c15:dlblFieldTableCache>
                        <c:ptCount val="1"/>
                      </c15:dlblFieldTableCache>
                    </c15:dlblFTEntry>
                  </c15:dlblFieldTable>
                  <c15:showDataLabelsRange val="0"/>
                </c:ext>
                <c:ext xmlns:c16="http://schemas.microsoft.com/office/drawing/2014/chart" uri="{C3380CC4-5D6E-409C-BE32-E72D297353CC}">
                  <c16:uniqueId val="{0000000F-FA2A-4DC9-B8FC-22D90BC8D010}"/>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{1746A136-378B-400B-8472-97657F4F4660}</c15:txfldGUID>
                      <c15:f>Diagramm!$I$62</c15:f>
                      <c15:dlblFieldTableCache>
                        <c:ptCount val="1"/>
                      </c15:dlblFieldTableCache>
                    </c15:dlblFTEntry>
                  </c15:dlblFieldTable>
                  <c15:showDataLabelsRange val="0"/>
                </c:ext>
                <c:ext xmlns:c16="http://schemas.microsoft.com/office/drawing/2014/chart" uri="{C3380CC4-5D6E-409C-BE32-E72D297353CC}">
                  <c16:uniqueId val="{00000010-FA2A-4DC9-B8FC-22D90BC8D010}"/>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{175A26E4-E8BB-4EED-BEAC-FDAEA73CB6C4}</c15:txfldGUID>
                      <c15:f>Diagramm!$I$63</c15:f>
                      <c15:dlblFieldTableCache>
                        <c:ptCount val="1"/>
                      </c15:dlblFieldTableCache>
                    </c15:dlblFTEntry>
                  </c15:dlblFieldTable>
                  <c15:showDataLabelsRange val="0"/>
                </c:ext>
                <c:ext xmlns:c16="http://schemas.microsoft.com/office/drawing/2014/chart" uri="{C3380CC4-5D6E-409C-BE32-E72D297353CC}">
                  <c16:uniqueId val="{00000011-FA2A-4DC9-B8FC-22D90BC8D010}"/>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{1D0A5A72-EFD5-47E9-BB36-0FE8BA479D32}</c15:txfldGUID>
                      <c15:f>Diagramm!$I$64</c15:f>
                      <c15:dlblFieldTableCache>
                        <c:ptCount val="1"/>
                      </c15:dlblFieldTableCache>
                    </c15:dlblFTEntry>
                  </c15:dlblFieldTable>
                  <c15:showDataLabelsRange val="0"/>
                </c:ext>
                <c:ext xmlns:c16="http://schemas.microsoft.com/office/drawing/2014/chart" uri="{C3380CC4-5D6E-409C-BE32-E72D297353CC}">
                  <c16:uniqueId val="{00000012-FA2A-4DC9-B8FC-22D90BC8D010}"/>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{299F43C1-41E3-44A1-9CB5-B9E5817B4F05}</c15:txfldGUID>
                      <c15:f>Diagramm!$I$65</c15:f>
                      <c15:dlblFieldTableCache>
                        <c:ptCount val="1"/>
                      </c15:dlblFieldTableCache>
                    </c15:dlblFTEntry>
                  </c15:dlblFieldTable>
                  <c15:showDataLabelsRange val="0"/>
                </c:ext>
                <c:ext xmlns:c16="http://schemas.microsoft.com/office/drawing/2014/chart" uri="{C3380CC4-5D6E-409C-BE32-E72D297353CC}">
                  <c16:uniqueId val="{00000013-FA2A-4DC9-B8FC-22D90BC8D010}"/>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{3CC593EE-6DC0-47CA-AB91-245FEA9C3CC1}</c15:txfldGUID>
                      <c15:f>Diagramm!$I$66</c15:f>
                      <c15:dlblFieldTableCache>
                        <c:ptCount val="1"/>
                      </c15:dlblFieldTableCache>
                    </c15:dlblFTEntry>
                  </c15:dlblFieldTable>
                  <c15:showDataLabelsRange val="0"/>
                </c:ext>
                <c:ext xmlns:c16="http://schemas.microsoft.com/office/drawing/2014/chart" uri="{C3380CC4-5D6E-409C-BE32-E72D297353CC}">
                  <c16:uniqueId val="{00000014-FA2A-4DC9-B8FC-22D90BC8D010}"/>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{DC00DB93-B3FE-451E-B3AC-49BFDB7D16CE}</c15:txfldGUID>
                      <c15:f>Diagramm!$I$67</c15:f>
                      <c15:dlblFieldTableCache>
                        <c:ptCount val="1"/>
                      </c15:dlblFieldTableCache>
                    </c15:dlblFTEntry>
                  </c15:dlblFieldTable>
                  <c15:showDataLabelsRange val="0"/>
                </c:ext>
                <c:ext xmlns:c16="http://schemas.microsoft.com/office/drawing/2014/chart" uri="{C3380CC4-5D6E-409C-BE32-E72D297353CC}">
                  <c16:uniqueId val="{00000015-FA2A-4DC9-B8FC-22D90BC8D010}"/>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FA2A-4DC9-B8FC-22D90BC8D010}"/>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{72DE1B2A-C79E-4078-9DEC-724670CC24DA}</c15:txfldGUID>
                      <c15:f>Diagramm!$K$46</c15:f>
                      <c15:dlblFieldTableCache>
                        <c:ptCount val="1"/>
                      </c15:dlblFieldTableCache>
                    </c15:dlblFTEntry>
                  </c15:dlblFieldTable>
                  <c15:showDataLabelsRange val="0"/>
                </c:ext>
                <c:ext xmlns:c16="http://schemas.microsoft.com/office/drawing/2014/chart" uri="{C3380CC4-5D6E-409C-BE32-E72D297353CC}">
                  <c16:uniqueId val="{00000017-FA2A-4DC9-B8FC-22D90BC8D010}"/>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{D9AD0B46-2B99-48C2-A857-3C1C583111BF}</c15:txfldGUID>
                      <c15:f>Diagramm!$K$47</c15:f>
                      <c15:dlblFieldTableCache>
                        <c:ptCount val="1"/>
                      </c15:dlblFieldTableCache>
                    </c15:dlblFTEntry>
                  </c15:dlblFieldTable>
                  <c15:showDataLabelsRange val="0"/>
                </c:ext>
                <c:ext xmlns:c16="http://schemas.microsoft.com/office/drawing/2014/chart" uri="{C3380CC4-5D6E-409C-BE32-E72D297353CC}">
                  <c16:uniqueId val="{00000018-FA2A-4DC9-B8FC-22D90BC8D010}"/>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{28850B31-840F-450C-92CF-A58479C1F492}</c15:txfldGUID>
                      <c15:f>Diagramm!$K$48</c15:f>
                      <c15:dlblFieldTableCache>
                        <c:ptCount val="1"/>
                      </c15:dlblFieldTableCache>
                    </c15:dlblFTEntry>
                  </c15:dlblFieldTable>
                  <c15:showDataLabelsRange val="0"/>
                </c:ext>
                <c:ext xmlns:c16="http://schemas.microsoft.com/office/drawing/2014/chart" uri="{C3380CC4-5D6E-409C-BE32-E72D297353CC}">
                  <c16:uniqueId val="{00000019-FA2A-4DC9-B8FC-22D90BC8D010}"/>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{5E4080D6-DD51-4618-95EF-80D0BB5E6B47}</c15:txfldGUID>
                      <c15:f>Diagramm!$K$49</c15:f>
                      <c15:dlblFieldTableCache>
                        <c:ptCount val="1"/>
                      </c15:dlblFieldTableCache>
                    </c15:dlblFTEntry>
                  </c15:dlblFieldTable>
                  <c15:showDataLabelsRange val="0"/>
                </c:ext>
                <c:ext xmlns:c16="http://schemas.microsoft.com/office/drawing/2014/chart" uri="{C3380CC4-5D6E-409C-BE32-E72D297353CC}">
                  <c16:uniqueId val="{0000001A-FA2A-4DC9-B8FC-22D90BC8D010}"/>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{FFC94F04-F0A7-4D2F-9259-835C4B7876FB}</c15:txfldGUID>
                      <c15:f>Diagramm!$K$50</c15:f>
                      <c15:dlblFieldTableCache>
                        <c:ptCount val="1"/>
                      </c15:dlblFieldTableCache>
                    </c15:dlblFTEntry>
                  </c15:dlblFieldTable>
                  <c15:showDataLabelsRange val="0"/>
                </c:ext>
                <c:ext xmlns:c16="http://schemas.microsoft.com/office/drawing/2014/chart" uri="{C3380CC4-5D6E-409C-BE32-E72D297353CC}">
                  <c16:uniqueId val="{0000001B-FA2A-4DC9-B8FC-22D90BC8D010}"/>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{B450DA31-F75E-4171-89AB-88327DA3598F}</c15:txfldGUID>
                      <c15:f>Diagramm!$K$51</c15:f>
                      <c15:dlblFieldTableCache>
                        <c:ptCount val="1"/>
                      </c15:dlblFieldTableCache>
                    </c15:dlblFTEntry>
                  </c15:dlblFieldTable>
                  <c15:showDataLabelsRange val="0"/>
                </c:ext>
                <c:ext xmlns:c16="http://schemas.microsoft.com/office/drawing/2014/chart" uri="{C3380CC4-5D6E-409C-BE32-E72D297353CC}">
                  <c16:uniqueId val="{0000001C-FA2A-4DC9-B8FC-22D90BC8D010}"/>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{77589AFC-498B-4428-94E6-6EB9E9A3BB2C}</c15:txfldGUID>
                      <c15:f>Diagramm!$K$52</c15:f>
                      <c15:dlblFieldTableCache>
                        <c:ptCount val="1"/>
                      </c15:dlblFieldTableCache>
                    </c15:dlblFTEntry>
                  </c15:dlblFieldTable>
                  <c15:showDataLabelsRange val="0"/>
                </c:ext>
                <c:ext xmlns:c16="http://schemas.microsoft.com/office/drawing/2014/chart" uri="{C3380CC4-5D6E-409C-BE32-E72D297353CC}">
                  <c16:uniqueId val="{0000001D-FA2A-4DC9-B8FC-22D90BC8D010}"/>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{7A0F264A-2A61-4989-8627-BC1052A5BD6C}</c15:txfldGUID>
                      <c15:f>Diagramm!$K$53</c15:f>
                      <c15:dlblFieldTableCache>
                        <c:ptCount val="1"/>
                      </c15:dlblFieldTableCache>
                    </c15:dlblFTEntry>
                  </c15:dlblFieldTable>
                  <c15:showDataLabelsRange val="0"/>
                </c:ext>
                <c:ext xmlns:c16="http://schemas.microsoft.com/office/drawing/2014/chart" uri="{C3380CC4-5D6E-409C-BE32-E72D297353CC}">
                  <c16:uniqueId val="{0000001E-FA2A-4DC9-B8FC-22D90BC8D010}"/>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{E6F8DECD-A782-499C-A5F2-BB5F4F55F272}</c15:txfldGUID>
                      <c15:f>Diagramm!$K$54</c15:f>
                      <c15:dlblFieldTableCache>
                        <c:ptCount val="1"/>
                      </c15:dlblFieldTableCache>
                    </c15:dlblFTEntry>
                  </c15:dlblFieldTable>
                  <c15:showDataLabelsRange val="0"/>
                </c:ext>
                <c:ext xmlns:c16="http://schemas.microsoft.com/office/drawing/2014/chart" uri="{C3380CC4-5D6E-409C-BE32-E72D297353CC}">
                  <c16:uniqueId val="{0000001F-FA2A-4DC9-B8FC-22D90BC8D010}"/>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{36902CCF-C580-4E32-B643-02960C1A14DF}</c15:txfldGUID>
                      <c15:f>Diagramm!$K$55</c15:f>
                      <c15:dlblFieldTableCache>
                        <c:ptCount val="1"/>
                      </c15:dlblFieldTableCache>
                    </c15:dlblFTEntry>
                  </c15:dlblFieldTable>
                  <c15:showDataLabelsRange val="0"/>
                </c:ext>
                <c:ext xmlns:c16="http://schemas.microsoft.com/office/drawing/2014/chart" uri="{C3380CC4-5D6E-409C-BE32-E72D297353CC}">
                  <c16:uniqueId val="{00000020-FA2A-4DC9-B8FC-22D90BC8D010}"/>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{23F8AC54-D029-4037-BC9C-E90BE19177E1}</c15:txfldGUID>
                      <c15:f>Diagramm!$K$56</c15:f>
                      <c15:dlblFieldTableCache>
                        <c:ptCount val="1"/>
                      </c15:dlblFieldTableCache>
                    </c15:dlblFTEntry>
                  </c15:dlblFieldTable>
                  <c15:showDataLabelsRange val="0"/>
                </c:ext>
                <c:ext xmlns:c16="http://schemas.microsoft.com/office/drawing/2014/chart" uri="{C3380CC4-5D6E-409C-BE32-E72D297353CC}">
                  <c16:uniqueId val="{00000021-FA2A-4DC9-B8FC-22D90BC8D010}"/>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{15A26A27-504D-4A83-987C-E4817470790F}</c15:txfldGUID>
                      <c15:f>Diagramm!$K$57</c15:f>
                      <c15:dlblFieldTableCache>
                        <c:ptCount val="1"/>
                      </c15:dlblFieldTableCache>
                    </c15:dlblFTEntry>
                  </c15:dlblFieldTable>
                  <c15:showDataLabelsRange val="0"/>
                </c:ext>
                <c:ext xmlns:c16="http://schemas.microsoft.com/office/drawing/2014/chart" uri="{C3380CC4-5D6E-409C-BE32-E72D297353CC}">
                  <c16:uniqueId val="{00000022-FA2A-4DC9-B8FC-22D90BC8D010}"/>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{065A02E4-FD0B-42EB-B276-C5ADC9E24412}</c15:txfldGUID>
                      <c15:f>Diagramm!$K$58</c15:f>
                      <c15:dlblFieldTableCache>
                        <c:ptCount val="1"/>
                      </c15:dlblFieldTableCache>
                    </c15:dlblFTEntry>
                  </c15:dlblFieldTable>
                  <c15:showDataLabelsRange val="0"/>
                </c:ext>
                <c:ext xmlns:c16="http://schemas.microsoft.com/office/drawing/2014/chart" uri="{C3380CC4-5D6E-409C-BE32-E72D297353CC}">
                  <c16:uniqueId val="{00000023-FA2A-4DC9-B8FC-22D90BC8D010}"/>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{AE8D769F-4F46-4012-90B3-64C19F49341F}</c15:txfldGUID>
                      <c15:f>Diagramm!$K$59</c15:f>
                      <c15:dlblFieldTableCache>
                        <c:ptCount val="1"/>
                      </c15:dlblFieldTableCache>
                    </c15:dlblFTEntry>
                  </c15:dlblFieldTable>
                  <c15:showDataLabelsRange val="0"/>
                </c:ext>
                <c:ext xmlns:c16="http://schemas.microsoft.com/office/drawing/2014/chart" uri="{C3380CC4-5D6E-409C-BE32-E72D297353CC}">
                  <c16:uniqueId val="{00000024-FA2A-4DC9-B8FC-22D90BC8D010}"/>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{9A0F2C49-AC19-4363-9580-3D4F297F5BA7}</c15:txfldGUID>
                      <c15:f>Diagramm!$K$60</c15:f>
                      <c15:dlblFieldTableCache>
                        <c:ptCount val="1"/>
                      </c15:dlblFieldTableCache>
                    </c15:dlblFTEntry>
                  </c15:dlblFieldTable>
                  <c15:showDataLabelsRange val="0"/>
                </c:ext>
                <c:ext xmlns:c16="http://schemas.microsoft.com/office/drawing/2014/chart" uri="{C3380CC4-5D6E-409C-BE32-E72D297353CC}">
                  <c16:uniqueId val="{00000025-FA2A-4DC9-B8FC-22D90BC8D010}"/>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{784573A4-BF6D-4B4F-8648-89EC6393C0B5}</c15:txfldGUID>
                      <c15:f>Diagramm!$K$61</c15:f>
                      <c15:dlblFieldTableCache>
                        <c:ptCount val="1"/>
                      </c15:dlblFieldTableCache>
                    </c15:dlblFTEntry>
                  </c15:dlblFieldTable>
                  <c15:showDataLabelsRange val="0"/>
                </c:ext>
                <c:ext xmlns:c16="http://schemas.microsoft.com/office/drawing/2014/chart" uri="{C3380CC4-5D6E-409C-BE32-E72D297353CC}">
                  <c16:uniqueId val="{00000026-FA2A-4DC9-B8FC-22D90BC8D010}"/>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{3AC4DE44-8E65-442A-B1BE-01B3628AD90F}</c15:txfldGUID>
                      <c15:f>Diagramm!$K$62</c15:f>
                      <c15:dlblFieldTableCache>
                        <c:ptCount val="1"/>
                      </c15:dlblFieldTableCache>
                    </c15:dlblFTEntry>
                  </c15:dlblFieldTable>
                  <c15:showDataLabelsRange val="0"/>
                </c:ext>
                <c:ext xmlns:c16="http://schemas.microsoft.com/office/drawing/2014/chart" uri="{C3380CC4-5D6E-409C-BE32-E72D297353CC}">
                  <c16:uniqueId val="{00000027-FA2A-4DC9-B8FC-22D90BC8D010}"/>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{C71D8975-6CEB-465F-B179-CD6441154043}</c15:txfldGUID>
                      <c15:f>Diagramm!$K$63</c15:f>
                      <c15:dlblFieldTableCache>
                        <c:ptCount val="1"/>
                      </c15:dlblFieldTableCache>
                    </c15:dlblFTEntry>
                  </c15:dlblFieldTable>
                  <c15:showDataLabelsRange val="0"/>
                </c:ext>
                <c:ext xmlns:c16="http://schemas.microsoft.com/office/drawing/2014/chart" uri="{C3380CC4-5D6E-409C-BE32-E72D297353CC}">
                  <c16:uniqueId val="{00000028-FA2A-4DC9-B8FC-22D90BC8D010}"/>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{D6AE415B-5037-4C2E-8328-26E82819BE77}</c15:txfldGUID>
                      <c15:f>Diagramm!$K$64</c15:f>
                      <c15:dlblFieldTableCache>
                        <c:ptCount val="1"/>
                      </c15:dlblFieldTableCache>
                    </c15:dlblFTEntry>
                  </c15:dlblFieldTable>
                  <c15:showDataLabelsRange val="0"/>
                </c:ext>
                <c:ext xmlns:c16="http://schemas.microsoft.com/office/drawing/2014/chart" uri="{C3380CC4-5D6E-409C-BE32-E72D297353CC}">
                  <c16:uniqueId val="{00000029-FA2A-4DC9-B8FC-22D90BC8D010}"/>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{E45D32AE-7FA4-4DC4-82B5-BB159510B0AC}</c15:txfldGUID>
                      <c15:f>Diagramm!$K$65</c15:f>
                      <c15:dlblFieldTableCache>
                        <c:ptCount val="1"/>
                      </c15:dlblFieldTableCache>
                    </c15:dlblFTEntry>
                  </c15:dlblFieldTable>
                  <c15:showDataLabelsRange val="0"/>
                </c:ext>
                <c:ext xmlns:c16="http://schemas.microsoft.com/office/drawing/2014/chart" uri="{C3380CC4-5D6E-409C-BE32-E72D297353CC}">
                  <c16:uniqueId val="{0000002A-FA2A-4DC9-B8FC-22D90BC8D010}"/>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{004A3D28-DB3E-4854-9885-C3F63F051220}</c15:txfldGUID>
                      <c15:f>Diagramm!$K$66</c15:f>
                      <c15:dlblFieldTableCache>
                        <c:ptCount val="1"/>
                      </c15:dlblFieldTableCache>
                    </c15:dlblFTEntry>
                  </c15:dlblFieldTable>
                  <c15:showDataLabelsRange val="0"/>
                </c:ext>
                <c:ext xmlns:c16="http://schemas.microsoft.com/office/drawing/2014/chart" uri="{C3380CC4-5D6E-409C-BE32-E72D297353CC}">
                  <c16:uniqueId val="{0000002B-FA2A-4DC9-B8FC-22D90BC8D010}"/>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{587C2F21-A707-4398-A7B7-73A742074CDA}</c15:txfldGUID>
                      <c15:f>Diagramm!$K$67</c15:f>
                      <c15:dlblFieldTableCache>
                        <c:ptCount val="1"/>
                      </c15:dlblFieldTableCache>
                    </c15:dlblFTEntry>
                  </c15:dlblFieldTable>
                  <c15:showDataLabelsRange val="0"/>
                </c:ext>
                <c:ext xmlns:c16="http://schemas.microsoft.com/office/drawing/2014/chart" uri="{C3380CC4-5D6E-409C-BE32-E72D297353CC}">
                  <c16:uniqueId val="{0000002C-FA2A-4DC9-B8FC-22D90BC8D010}"/>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FA2A-4DC9-B8FC-22D90BC8D010}"/>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{48187527-41CC-4FA6-ADC2-FDFA1F3253B5}</c15:txfldGUID>
                      <c15:f>Diagramm!$J$46</c15:f>
                      <c15:dlblFieldTableCache>
                        <c:ptCount val="1"/>
                      </c15:dlblFieldTableCache>
                    </c15:dlblFTEntry>
                  </c15:dlblFieldTable>
                  <c15:showDataLabelsRange val="0"/>
                </c:ext>
                <c:ext xmlns:c16="http://schemas.microsoft.com/office/drawing/2014/chart" uri="{C3380CC4-5D6E-409C-BE32-E72D297353CC}">
                  <c16:uniqueId val="{0000002E-FA2A-4DC9-B8FC-22D90BC8D010}"/>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{8D0EC85B-675C-457F-92A0-A9EF862D25E4}</c15:txfldGUID>
                      <c15:f>Diagramm!$J$47</c15:f>
                      <c15:dlblFieldTableCache>
                        <c:ptCount val="1"/>
                      </c15:dlblFieldTableCache>
                    </c15:dlblFTEntry>
                  </c15:dlblFieldTable>
                  <c15:showDataLabelsRange val="0"/>
                </c:ext>
                <c:ext xmlns:c16="http://schemas.microsoft.com/office/drawing/2014/chart" uri="{C3380CC4-5D6E-409C-BE32-E72D297353CC}">
                  <c16:uniqueId val="{0000002F-FA2A-4DC9-B8FC-22D90BC8D010}"/>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{15F143D5-2A82-4A70-B6EF-9AE12B13FC82}</c15:txfldGUID>
                      <c15:f>Diagramm!$J$48</c15:f>
                      <c15:dlblFieldTableCache>
                        <c:ptCount val="1"/>
                      </c15:dlblFieldTableCache>
                    </c15:dlblFTEntry>
                  </c15:dlblFieldTable>
                  <c15:showDataLabelsRange val="0"/>
                </c:ext>
                <c:ext xmlns:c16="http://schemas.microsoft.com/office/drawing/2014/chart" uri="{C3380CC4-5D6E-409C-BE32-E72D297353CC}">
                  <c16:uniqueId val="{00000030-FA2A-4DC9-B8FC-22D90BC8D010}"/>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{2D4C508E-236A-4324-ACA3-A98DCDCDBC4C}</c15:txfldGUID>
                      <c15:f>Diagramm!$J$49</c15:f>
                      <c15:dlblFieldTableCache>
                        <c:ptCount val="1"/>
                      </c15:dlblFieldTableCache>
                    </c15:dlblFTEntry>
                  </c15:dlblFieldTable>
                  <c15:showDataLabelsRange val="0"/>
                </c:ext>
                <c:ext xmlns:c16="http://schemas.microsoft.com/office/drawing/2014/chart" uri="{C3380CC4-5D6E-409C-BE32-E72D297353CC}">
                  <c16:uniqueId val="{00000031-FA2A-4DC9-B8FC-22D90BC8D010}"/>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{0EA13F92-C300-45E8-9297-722813BFE2B6}</c15:txfldGUID>
                      <c15:f>Diagramm!$J$50</c15:f>
                      <c15:dlblFieldTableCache>
                        <c:ptCount val="1"/>
                      </c15:dlblFieldTableCache>
                    </c15:dlblFTEntry>
                  </c15:dlblFieldTable>
                  <c15:showDataLabelsRange val="0"/>
                </c:ext>
                <c:ext xmlns:c16="http://schemas.microsoft.com/office/drawing/2014/chart" uri="{C3380CC4-5D6E-409C-BE32-E72D297353CC}">
                  <c16:uniqueId val="{00000032-FA2A-4DC9-B8FC-22D90BC8D010}"/>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{6B5F90A5-B303-4E47-8266-B83712699D5D}</c15:txfldGUID>
                      <c15:f>Diagramm!$J$51</c15:f>
                      <c15:dlblFieldTableCache>
                        <c:ptCount val="1"/>
                      </c15:dlblFieldTableCache>
                    </c15:dlblFTEntry>
                  </c15:dlblFieldTable>
                  <c15:showDataLabelsRange val="0"/>
                </c:ext>
                <c:ext xmlns:c16="http://schemas.microsoft.com/office/drawing/2014/chart" uri="{C3380CC4-5D6E-409C-BE32-E72D297353CC}">
                  <c16:uniqueId val="{00000033-FA2A-4DC9-B8FC-22D90BC8D010}"/>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{515C0CC6-C55F-4DA9-ADF4-7E08FF802CCE}</c15:txfldGUID>
                      <c15:f>Diagramm!$J$52</c15:f>
                      <c15:dlblFieldTableCache>
                        <c:ptCount val="1"/>
                      </c15:dlblFieldTableCache>
                    </c15:dlblFTEntry>
                  </c15:dlblFieldTable>
                  <c15:showDataLabelsRange val="0"/>
                </c:ext>
                <c:ext xmlns:c16="http://schemas.microsoft.com/office/drawing/2014/chart" uri="{C3380CC4-5D6E-409C-BE32-E72D297353CC}">
                  <c16:uniqueId val="{00000034-FA2A-4DC9-B8FC-22D90BC8D010}"/>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{7AD6ADDE-80BB-4365-8526-B155730E7F28}</c15:txfldGUID>
                      <c15:f>Diagramm!$J$53</c15:f>
                      <c15:dlblFieldTableCache>
                        <c:ptCount val="1"/>
                      </c15:dlblFieldTableCache>
                    </c15:dlblFTEntry>
                  </c15:dlblFieldTable>
                  <c15:showDataLabelsRange val="0"/>
                </c:ext>
                <c:ext xmlns:c16="http://schemas.microsoft.com/office/drawing/2014/chart" uri="{C3380CC4-5D6E-409C-BE32-E72D297353CC}">
                  <c16:uniqueId val="{00000035-FA2A-4DC9-B8FC-22D90BC8D010}"/>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{2556D4F1-06F5-4C44-837B-5DBE781F525C}</c15:txfldGUID>
                      <c15:f>Diagramm!$J$54</c15:f>
                      <c15:dlblFieldTableCache>
                        <c:ptCount val="1"/>
                      </c15:dlblFieldTableCache>
                    </c15:dlblFTEntry>
                  </c15:dlblFieldTable>
                  <c15:showDataLabelsRange val="0"/>
                </c:ext>
                <c:ext xmlns:c16="http://schemas.microsoft.com/office/drawing/2014/chart" uri="{C3380CC4-5D6E-409C-BE32-E72D297353CC}">
                  <c16:uniqueId val="{00000036-FA2A-4DC9-B8FC-22D90BC8D010}"/>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{090296FB-120E-486F-8D6C-AE3E4C97CEF2}</c15:txfldGUID>
                      <c15:f>Diagramm!$J$55</c15:f>
                      <c15:dlblFieldTableCache>
                        <c:ptCount val="1"/>
                      </c15:dlblFieldTableCache>
                    </c15:dlblFTEntry>
                  </c15:dlblFieldTable>
                  <c15:showDataLabelsRange val="0"/>
                </c:ext>
                <c:ext xmlns:c16="http://schemas.microsoft.com/office/drawing/2014/chart" uri="{C3380CC4-5D6E-409C-BE32-E72D297353CC}">
                  <c16:uniqueId val="{00000037-FA2A-4DC9-B8FC-22D90BC8D010}"/>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{744E58AA-12DD-43B1-8089-046F0C354CC0}</c15:txfldGUID>
                      <c15:f>Diagramm!$J$56</c15:f>
                      <c15:dlblFieldTableCache>
                        <c:ptCount val="1"/>
                      </c15:dlblFieldTableCache>
                    </c15:dlblFTEntry>
                  </c15:dlblFieldTable>
                  <c15:showDataLabelsRange val="0"/>
                </c:ext>
                <c:ext xmlns:c16="http://schemas.microsoft.com/office/drawing/2014/chart" uri="{C3380CC4-5D6E-409C-BE32-E72D297353CC}">
                  <c16:uniqueId val="{00000038-FA2A-4DC9-B8FC-22D90BC8D010}"/>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{7EC847AF-B875-4903-8082-D7312BE0DE20}</c15:txfldGUID>
                      <c15:f>Diagramm!$J$57</c15:f>
                      <c15:dlblFieldTableCache>
                        <c:ptCount val="1"/>
                      </c15:dlblFieldTableCache>
                    </c15:dlblFTEntry>
                  </c15:dlblFieldTable>
                  <c15:showDataLabelsRange val="0"/>
                </c:ext>
                <c:ext xmlns:c16="http://schemas.microsoft.com/office/drawing/2014/chart" uri="{C3380CC4-5D6E-409C-BE32-E72D297353CC}">
                  <c16:uniqueId val="{00000039-FA2A-4DC9-B8FC-22D90BC8D010}"/>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{400A68DC-224E-44E5-883F-33F1228DEDC3}</c15:txfldGUID>
                      <c15:f>Diagramm!$J$58</c15:f>
                      <c15:dlblFieldTableCache>
                        <c:ptCount val="1"/>
                      </c15:dlblFieldTableCache>
                    </c15:dlblFTEntry>
                  </c15:dlblFieldTable>
                  <c15:showDataLabelsRange val="0"/>
                </c:ext>
                <c:ext xmlns:c16="http://schemas.microsoft.com/office/drawing/2014/chart" uri="{C3380CC4-5D6E-409C-BE32-E72D297353CC}">
                  <c16:uniqueId val="{0000003A-FA2A-4DC9-B8FC-22D90BC8D010}"/>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{53A71CE6-1486-47CC-9A35-59324521220C}</c15:txfldGUID>
                      <c15:f>Diagramm!$J$59</c15:f>
                      <c15:dlblFieldTableCache>
                        <c:ptCount val="1"/>
                      </c15:dlblFieldTableCache>
                    </c15:dlblFTEntry>
                  </c15:dlblFieldTable>
                  <c15:showDataLabelsRange val="0"/>
                </c:ext>
                <c:ext xmlns:c16="http://schemas.microsoft.com/office/drawing/2014/chart" uri="{C3380CC4-5D6E-409C-BE32-E72D297353CC}">
                  <c16:uniqueId val="{0000003B-FA2A-4DC9-B8FC-22D90BC8D010}"/>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{710F8FFF-FC8A-4C3F-97D7-B62F0E1132A2}</c15:txfldGUID>
                      <c15:f>Diagramm!$J$60</c15:f>
                      <c15:dlblFieldTableCache>
                        <c:ptCount val="1"/>
                      </c15:dlblFieldTableCache>
                    </c15:dlblFTEntry>
                  </c15:dlblFieldTable>
                  <c15:showDataLabelsRange val="0"/>
                </c:ext>
                <c:ext xmlns:c16="http://schemas.microsoft.com/office/drawing/2014/chart" uri="{C3380CC4-5D6E-409C-BE32-E72D297353CC}">
                  <c16:uniqueId val="{0000003C-FA2A-4DC9-B8FC-22D90BC8D010}"/>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{097FCAC9-2532-4678-8971-2CB2BD43234F}</c15:txfldGUID>
                      <c15:f>Diagramm!$J$61</c15:f>
                      <c15:dlblFieldTableCache>
                        <c:ptCount val="1"/>
                      </c15:dlblFieldTableCache>
                    </c15:dlblFTEntry>
                  </c15:dlblFieldTable>
                  <c15:showDataLabelsRange val="0"/>
                </c:ext>
                <c:ext xmlns:c16="http://schemas.microsoft.com/office/drawing/2014/chart" uri="{C3380CC4-5D6E-409C-BE32-E72D297353CC}">
                  <c16:uniqueId val="{0000003D-FA2A-4DC9-B8FC-22D90BC8D010}"/>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{AEBCA9D8-A3FE-4D8B-A757-711F30A2020C}</c15:txfldGUID>
                      <c15:f>Diagramm!$J$62</c15:f>
                      <c15:dlblFieldTableCache>
                        <c:ptCount val="1"/>
                      </c15:dlblFieldTableCache>
                    </c15:dlblFTEntry>
                  </c15:dlblFieldTable>
                  <c15:showDataLabelsRange val="0"/>
                </c:ext>
                <c:ext xmlns:c16="http://schemas.microsoft.com/office/drawing/2014/chart" uri="{C3380CC4-5D6E-409C-BE32-E72D297353CC}">
                  <c16:uniqueId val="{0000003E-FA2A-4DC9-B8FC-22D90BC8D010}"/>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{C604696B-E8DB-448B-8C66-49739B9E7E33}</c15:txfldGUID>
                      <c15:f>Diagramm!$J$63</c15:f>
                      <c15:dlblFieldTableCache>
                        <c:ptCount val="1"/>
                      </c15:dlblFieldTableCache>
                    </c15:dlblFTEntry>
                  </c15:dlblFieldTable>
                  <c15:showDataLabelsRange val="0"/>
                </c:ext>
                <c:ext xmlns:c16="http://schemas.microsoft.com/office/drawing/2014/chart" uri="{C3380CC4-5D6E-409C-BE32-E72D297353CC}">
                  <c16:uniqueId val="{0000003F-FA2A-4DC9-B8FC-22D90BC8D010}"/>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{5B786299-41C1-4644-BD03-24286AE2AE60}</c15:txfldGUID>
                      <c15:f>Diagramm!$J$64</c15:f>
                      <c15:dlblFieldTableCache>
                        <c:ptCount val="1"/>
                      </c15:dlblFieldTableCache>
                    </c15:dlblFTEntry>
                  </c15:dlblFieldTable>
                  <c15:showDataLabelsRange val="0"/>
                </c:ext>
                <c:ext xmlns:c16="http://schemas.microsoft.com/office/drawing/2014/chart" uri="{C3380CC4-5D6E-409C-BE32-E72D297353CC}">
                  <c16:uniqueId val="{00000040-FA2A-4DC9-B8FC-22D90BC8D010}"/>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{48D8FF0B-5C2B-48FC-930C-07937C8E5661}</c15:txfldGUID>
                      <c15:f>Diagramm!$J$65</c15:f>
                      <c15:dlblFieldTableCache>
                        <c:ptCount val="1"/>
                      </c15:dlblFieldTableCache>
                    </c15:dlblFTEntry>
                  </c15:dlblFieldTable>
                  <c15:showDataLabelsRange val="0"/>
                </c:ext>
                <c:ext xmlns:c16="http://schemas.microsoft.com/office/drawing/2014/chart" uri="{C3380CC4-5D6E-409C-BE32-E72D297353CC}">
                  <c16:uniqueId val="{00000041-FA2A-4DC9-B8FC-22D90BC8D010}"/>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{51919746-357E-415E-944D-C163B0E5006C}</c15:txfldGUID>
                      <c15:f>Diagramm!$J$66</c15:f>
                      <c15:dlblFieldTableCache>
                        <c:ptCount val="1"/>
                      </c15:dlblFieldTableCache>
                    </c15:dlblFTEntry>
                  </c15:dlblFieldTable>
                  <c15:showDataLabelsRange val="0"/>
                </c:ext>
                <c:ext xmlns:c16="http://schemas.microsoft.com/office/drawing/2014/chart" uri="{C3380CC4-5D6E-409C-BE32-E72D297353CC}">
                  <c16:uniqueId val="{00000042-FA2A-4DC9-B8FC-22D90BC8D010}"/>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{F4C923D4-7241-403A-ADF2-EE17249AA779}</c15:txfldGUID>
                      <c15:f>Diagramm!$J$67</c15:f>
                      <c15:dlblFieldTableCache>
                        <c:ptCount val="1"/>
                      </c15:dlblFieldTableCache>
                    </c15:dlblFTEntry>
                  </c15:dlblFieldTable>
                  <c15:showDataLabelsRange val="0"/>
                </c:ext>
                <c:ext xmlns:c16="http://schemas.microsoft.com/office/drawing/2014/chart" uri="{C3380CC4-5D6E-409C-BE32-E72D297353CC}">
                  <c16:uniqueId val="{00000043-FA2A-4DC9-B8FC-22D90BC8D010}"/>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FA2A-4DC9-B8FC-22D90BC8D010}"/>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CF7-4072-9DFE-E7B6C735682C}"/>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CF7-4072-9DFE-E7B6C735682C}"/>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CF7-4072-9DFE-E7B6C735682C}"/>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CF7-4072-9DFE-E7B6C735682C}"/>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CF7-4072-9DFE-E7B6C735682C}"/>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CF7-4072-9DFE-E7B6C735682C}"/>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CF7-4072-9DFE-E7B6C735682C}"/>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CF7-4072-9DFE-E7B6C735682C}"/>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CF7-4072-9DFE-E7B6C735682C}"/>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CF7-4072-9DFE-E7B6C735682C}"/>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CF7-4072-9DFE-E7B6C735682C}"/>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CF7-4072-9DFE-E7B6C735682C}"/>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CF7-4072-9DFE-E7B6C735682C}"/>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5CF7-4072-9DFE-E7B6C735682C}"/>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5CF7-4072-9DFE-E7B6C735682C}"/>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5CF7-4072-9DFE-E7B6C735682C}"/>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5CF7-4072-9DFE-E7B6C735682C}"/>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5CF7-4072-9DFE-E7B6C735682C}"/>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5CF7-4072-9DFE-E7B6C735682C}"/>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5CF7-4072-9DFE-E7B6C735682C}"/>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5CF7-4072-9DFE-E7B6C735682C}"/>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5CF7-4072-9DFE-E7B6C735682C}"/>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5CF7-4072-9DFE-E7B6C735682C}"/>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5CF7-4072-9DFE-E7B6C735682C}"/>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5CF7-4072-9DFE-E7B6C735682C}"/>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5CF7-4072-9DFE-E7B6C735682C}"/>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5CF7-4072-9DFE-E7B6C735682C}"/>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5CF7-4072-9DFE-E7B6C735682C}"/>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5CF7-4072-9DFE-E7B6C735682C}"/>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5CF7-4072-9DFE-E7B6C735682C}"/>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5CF7-4072-9DFE-E7B6C735682C}"/>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5CF7-4072-9DFE-E7B6C735682C}"/>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5CF7-4072-9DFE-E7B6C735682C}"/>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5CF7-4072-9DFE-E7B6C735682C}"/>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5CF7-4072-9DFE-E7B6C735682C}"/>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5CF7-4072-9DFE-E7B6C735682C}"/>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5CF7-4072-9DFE-E7B6C735682C}"/>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5CF7-4072-9DFE-E7B6C735682C}"/>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5CF7-4072-9DFE-E7B6C735682C}"/>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5CF7-4072-9DFE-E7B6C735682C}"/>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5CF7-4072-9DFE-E7B6C735682C}"/>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5CF7-4072-9DFE-E7B6C735682C}"/>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5CF7-4072-9DFE-E7B6C735682C}"/>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5CF7-4072-9DFE-E7B6C735682C}"/>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5CF7-4072-9DFE-E7B6C735682C}"/>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5CF7-4072-9DFE-E7B6C735682C}"/>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5CF7-4072-9DFE-E7B6C735682C}"/>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5CF7-4072-9DFE-E7B6C735682C}"/>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5CF7-4072-9DFE-E7B6C735682C}"/>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5CF7-4072-9DFE-E7B6C735682C}"/>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5CF7-4072-9DFE-E7B6C735682C}"/>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5CF7-4072-9DFE-E7B6C735682C}"/>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5CF7-4072-9DFE-E7B6C735682C}"/>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5CF7-4072-9DFE-E7B6C735682C}"/>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5CF7-4072-9DFE-E7B6C735682C}"/>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5CF7-4072-9DFE-E7B6C735682C}"/>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5CF7-4072-9DFE-E7B6C735682C}"/>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5CF7-4072-9DFE-E7B6C735682C}"/>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5CF7-4072-9DFE-E7B6C735682C}"/>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5CF7-4072-9DFE-E7B6C735682C}"/>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5CF7-4072-9DFE-E7B6C735682C}"/>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5CF7-4072-9DFE-E7B6C735682C}"/>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5CF7-4072-9DFE-E7B6C735682C}"/>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5CF7-4072-9DFE-E7B6C735682C}"/>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5CF7-4072-9DFE-E7B6C735682C}"/>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5CF7-4072-9DFE-E7B6C735682C}"/>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5CF7-4072-9DFE-E7B6C735682C}"/>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5CF7-4072-9DFE-E7B6C735682C}"/>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5CF7-4072-9DFE-E7B6C735682C}"/>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102.01409596096502</c:v>
                </c:pt>
                <c:pt idx="2">
                  <c:v>103.66404626366676</c:v>
                </c:pt>
                <c:pt idx="3">
                  <c:v>100.04879371103279</c:v>
                </c:pt>
                <c:pt idx="4">
                  <c:v>101.8577753682118</c:v>
                </c:pt>
                <c:pt idx="5">
                  <c:v>104.15469413571881</c:v>
                </c:pt>
                <c:pt idx="6">
                  <c:v>106.28896719978313</c:v>
                </c:pt>
                <c:pt idx="7">
                  <c:v>103.17791632782145</c:v>
                </c:pt>
                <c:pt idx="8">
                  <c:v>104.88027469052138</c:v>
                </c:pt>
                <c:pt idx="9">
                  <c:v>106.98472937562123</c:v>
                </c:pt>
                <c:pt idx="10">
                  <c:v>109.06840155417005</c:v>
                </c:pt>
                <c:pt idx="11">
                  <c:v>106.32059275323031</c:v>
                </c:pt>
                <c:pt idx="12">
                  <c:v>108.25426944971537</c:v>
                </c:pt>
                <c:pt idx="13">
                  <c:v>110.38763892653836</c:v>
                </c:pt>
                <c:pt idx="14">
                  <c:v>112.55986265473932</c:v>
                </c:pt>
                <c:pt idx="15">
                  <c:v>109.88163007138338</c:v>
                </c:pt>
                <c:pt idx="16">
                  <c:v>111.46200415650131</c:v>
                </c:pt>
                <c:pt idx="17">
                  <c:v>113.79958434986899</c:v>
                </c:pt>
                <c:pt idx="18">
                  <c:v>116.04680581910183</c:v>
                </c:pt>
                <c:pt idx="19">
                  <c:v>113.22851721333696</c:v>
                </c:pt>
                <c:pt idx="20">
                  <c:v>114.50528598536189</c:v>
                </c:pt>
                <c:pt idx="21">
                  <c:v>116.16156139875304</c:v>
                </c:pt>
                <c:pt idx="22">
                  <c:v>117.99493991144845</c:v>
                </c:pt>
                <c:pt idx="23">
                  <c:v>115.08990693051415</c:v>
                </c:pt>
                <c:pt idx="24">
                  <c:v>115.82361977048885</c:v>
                </c:pt>
              </c:numCache>
            </c:numRef>
          </c:val>
          <c:smooth val="0"/>
          <c:extLst>
            <c:ext xmlns:c16="http://schemas.microsoft.com/office/drawing/2014/chart" uri="{C3380CC4-5D6E-409C-BE32-E72D297353CC}">
              <c16:uniqueId val="{00000000-E3D4-4547-B4F4-8F89D35CFB8B}"/>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104.96998326936324</c:v>
                </c:pt>
                <c:pt idx="2">
                  <c:v>107.94213167995277</c:v>
                </c:pt>
                <c:pt idx="3">
                  <c:v>104.22202539120164</c:v>
                </c:pt>
                <c:pt idx="4">
                  <c:v>104.12360988091723</c:v>
                </c:pt>
                <c:pt idx="5">
                  <c:v>109.9596496407834</c:v>
                </c:pt>
                <c:pt idx="6">
                  <c:v>113.58134041925008</c:v>
                </c:pt>
                <c:pt idx="7">
                  <c:v>110.55014270248991</c:v>
                </c:pt>
                <c:pt idx="8">
                  <c:v>111.51461470327723</c:v>
                </c:pt>
                <c:pt idx="9">
                  <c:v>117.69510874913887</c:v>
                </c:pt>
                <c:pt idx="10">
                  <c:v>120.6967818128137</c:v>
                </c:pt>
                <c:pt idx="11">
                  <c:v>117.06524948331858</c:v>
                </c:pt>
                <c:pt idx="12">
                  <c:v>117.73447495325264</c:v>
                </c:pt>
                <c:pt idx="13">
                  <c:v>123.15716956992422</c:v>
                </c:pt>
                <c:pt idx="14">
                  <c:v>126.91664206278909</c:v>
                </c:pt>
                <c:pt idx="15">
                  <c:v>125.00738116327132</c:v>
                </c:pt>
                <c:pt idx="16">
                  <c:v>127.46776892038186</c:v>
                </c:pt>
                <c:pt idx="17">
                  <c:v>134.06160810943805</c:v>
                </c:pt>
                <c:pt idx="18">
                  <c:v>137.68329888790473</c:v>
                </c:pt>
                <c:pt idx="19">
                  <c:v>136.06928451924023</c:v>
                </c:pt>
                <c:pt idx="20">
                  <c:v>136.8566086015156</c:v>
                </c:pt>
                <c:pt idx="21">
                  <c:v>141.72817636059443</c:v>
                </c:pt>
                <c:pt idx="22">
                  <c:v>144.13935636256275</c:v>
                </c:pt>
                <c:pt idx="23">
                  <c:v>139.60240133845093</c:v>
                </c:pt>
                <c:pt idx="24">
                  <c:v>133.7466784765279</c:v>
                </c:pt>
              </c:numCache>
            </c:numRef>
          </c:val>
          <c:smooth val="0"/>
          <c:extLst>
            <c:ext xmlns:c16="http://schemas.microsoft.com/office/drawing/2014/chart" uri="{C3380CC4-5D6E-409C-BE32-E72D297353CC}">
              <c16:uniqueId val="{00000001-E3D4-4547-B4F4-8F89D35CFB8B}"/>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102.30516889795194</c:v>
                </c:pt>
                <c:pt idx="2">
                  <c:v>101.52052486922601</c:v>
                </c:pt>
                <c:pt idx="3">
                  <c:v>102.62434612997606</c:v>
                </c:pt>
                <c:pt idx="4">
                  <c:v>99.556698288855401</c:v>
                </c:pt>
                <c:pt idx="5">
                  <c:v>100.6826846351627</c:v>
                </c:pt>
                <c:pt idx="6">
                  <c:v>99.906906640659628</c:v>
                </c:pt>
                <c:pt idx="7">
                  <c:v>101.36536927032537</c:v>
                </c:pt>
                <c:pt idx="8">
                  <c:v>99.259686142388517</c:v>
                </c:pt>
                <c:pt idx="9">
                  <c:v>100.58959127582231</c:v>
                </c:pt>
                <c:pt idx="10">
                  <c:v>99.312882347725861</c:v>
                </c:pt>
                <c:pt idx="11">
                  <c:v>101.42299849277418</c:v>
                </c:pt>
                <c:pt idx="12">
                  <c:v>99.024736235481868</c:v>
                </c:pt>
                <c:pt idx="13">
                  <c:v>101.3565032361025</c:v>
                </c:pt>
                <c:pt idx="14">
                  <c:v>99.720719921978898</c:v>
                </c:pt>
                <c:pt idx="15">
                  <c:v>102.46919053107545</c:v>
                </c:pt>
                <c:pt idx="16">
                  <c:v>99.84484440109938</c:v>
                </c:pt>
                <c:pt idx="17">
                  <c:v>102.02588881993084</c:v>
                </c:pt>
                <c:pt idx="18">
                  <c:v>99.91133965777108</c:v>
                </c:pt>
                <c:pt idx="19">
                  <c:v>101.83526908413867</c:v>
                </c:pt>
                <c:pt idx="20">
                  <c:v>99.233088039719831</c:v>
                </c:pt>
                <c:pt idx="21">
                  <c:v>101.33433815054526</c:v>
                </c:pt>
                <c:pt idx="22">
                  <c:v>99.268552176611408</c:v>
                </c:pt>
                <c:pt idx="23">
                  <c:v>100.49649791648196</c:v>
                </c:pt>
                <c:pt idx="24">
                  <c:v>95.48275556343647</c:v>
                </c:pt>
              </c:numCache>
            </c:numRef>
          </c:val>
          <c:smooth val="0"/>
          <c:extLst>
            <c:ext xmlns:c16="http://schemas.microsoft.com/office/drawing/2014/chart" uri="{C3380CC4-5D6E-409C-BE32-E72D297353CC}">
              <c16:uniqueId val="{00000002-E3D4-4547-B4F4-8F89D35CFB8B}"/>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E3D4-4547-B4F4-8F89D35CFB8B}"/>
                </c:ext>
              </c:extLst>
            </c:dLbl>
            <c:dLbl>
              <c:idx val="1"/>
              <c:delete val="1"/>
              <c:extLst>
                <c:ext xmlns:c15="http://schemas.microsoft.com/office/drawing/2012/chart" uri="{CE6537A1-D6FC-4f65-9D91-7224C49458BB}"/>
                <c:ext xmlns:c16="http://schemas.microsoft.com/office/drawing/2014/chart" uri="{C3380CC4-5D6E-409C-BE32-E72D297353CC}">
                  <c16:uniqueId val="{00000004-E3D4-4547-B4F4-8F89D35CFB8B}"/>
                </c:ext>
              </c:extLst>
            </c:dLbl>
            <c:dLbl>
              <c:idx val="2"/>
              <c:delete val="1"/>
              <c:extLst>
                <c:ext xmlns:c15="http://schemas.microsoft.com/office/drawing/2012/chart" uri="{CE6537A1-D6FC-4f65-9D91-7224C49458BB}"/>
                <c:ext xmlns:c16="http://schemas.microsoft.com/office/drawing/2014/chart" uri="{C3380CC4-5D6E-409C-BE32-E72D297353CC}">
                  <c16:uniqueId val="{00000005-E3D4-4547-B4F4-8F89D35CFB8B}"/>
                </c:ext>
              </c:extLst>
            </c:dLbl>
            <c:dLbl>
              <c:idx val="3"/>
              <c:delete val="1"/>
              <c:extLst>
                <c:ext xmlns:c15="http://schemas.microsoft.com/office/drawing/2012/chart" uri="{CE6537A1-D6FC-4f65-9D91-7224C49458BB}"/>
                <c:ext xmlns:c16="http://schemas.microsoft.com/office/drawing/2014/chart" uri="{C3380CC4-5D6E-409C-BE32-E72D297353CC}">
                  <c16:uniqueId val="{00000006-E3D4-4547-B4F4-8F89D35CFB8B}"/>
                </c:ext>
              </c:extLst>
            </c:dLbl>
            <c:dLbl>
              <c:idx val="4"/>
              <c:delete val="1"/>
              <c:extLst>
                <c:ext xmlns:c15="http://schemas.microsoft.com/office/drawing/2012/chart" uri="{CE6537A1-D6FC-4f65-9D91-7224C49458BB}"/>
                <c:ext xmlns:c16="http://schemas.microsoft.com/office/drawing/2014/chart" uri="{C3380CC4-5D6E-409C-BE32-E72D297353CC}">
                  <c16:uniqueId val="{00000007-E3D4-4547-B4F4-8F89D35CFB8B}"/>
                </c:ext>
              </c:extLst>
            </c:dLbl>
            <c:dLbl>
              <c:idx val="5"/>
              <c:delete val="1"/>
              <c:extLst>
                <c:ext xmlns:c15="http://schemas.microsoft.com/office/drawing/2012/chart" uri="{CE6537A1-D6FC-4f65-9D91-7224C49458BB}"/>
                <c:ext xmlns:c16="http://schemas.microsoft.com/office/drawing/2014/chart" uri="{C3380CC4-5D6E-409C-BE32-E72D297353CC}">
                  <c16:uniqueId val="{00000008-E3D4-4547-B4F4-8F89D35CFB8B}"/>
                </c:ext>
              </c:extLst>
            </c:dLbl>
            <c:dLbl>
              <c:idx val="6"/>
              <c:delete val="1"/>
              <c:extLst>
                <c:ext xmlns:c15="http://schemas.microsoft.com/office/drawing/2012/chart" uri="{CE6537A1-D6FC-4f65-9D91-7224C49458BB}"/>
                <c:ext xmlns:c16="http://schemas.microsoft.com/office/drawing/2014/chart" uri="{C3380CC4-5D6E-409C-BE32-E72D297353CC}">
                  <c16:uniqueId val="{00000009-E3D4-4547-B4F4-8F89D35CFB8B}"/>
                </c:ext>
              </c:extLst>
            </c:dLbl>
            <c:dLbl>
              <c:idx val="7"/>
              <c:delete val="1"/>
              <c:extLst>
                <c:ext xmlns:c15="http://schemas.microsoft.com/office/drawing/2012/chart" uri="{CE6537A1-D6FC-4f65-9D91-7224C49458BB}"/>
                <c:ext xmlns:c16="http://schemas.microsoft.com/office/drawing/2014/chart" uri="{C3380CC4-5D6E-409C-BE32-E72D297353CC}">
                  <c16:uniqueId val="{0000000A-E3D4-4547-B4F4-8F89D35CFB8B}"/>
                </c:ext>
              </c:extLst>
            </c:dLbl>
            <c:dLbl>
              <c:idx val="8"/>
              <c:delete val="1"/>
              <c:extLst>
                <c:ext xmlns:c15="http://schemas.microsoft.com/office/drawing/2012/chart" uri="{CE6537A1-D6FC-4f65-9D91-7224C49458BB}"/>
                <c:ext xmlns:c16="http://schemas.microsoft.com/office/drawing/2014/chart" uri="{C3380CC4-5D6E-409C-BE32-E72D297353CC}">
                  <c16:uniqueId val="{0000000B-E3D4-4547-B4F4-8F89D35CFB8B}"/>
                </c:ext>
              </c:extLst>
            </c:dLbl>
            <c:dLbl>
              <c:idx val="9"/>
              <c:delete val="1"/>
              <c:extLst>
                <c:ext xmlns:c15="http://schemas.microsoft.com/office/drawing/2012/chart" uri="{CE6537A1-D6FC-4f65-9D91-7224C49458BB}"/>
                <c:ext xmlns:c16="http://schemas.microsoft.com/office/drawing/2014/chart" uri="{C3380CC4-5D6E-409C-BE32-E72D297353CC}">
                  <c16:uniqueId val="{0000000C-E3D4-4547-B4F4-8F89D35CFB8B}"/>
                </c:ext>
              </c:extLst>
            </c:dLbl>
            <c:dLbl>
              <c:idx val="10"/>
              <c:delete val="1"/>
              <c:extLst>
                <c:ext xmlns:c15="http://schemas.microsoft.com/office/drawing/2012/chart" uri="{CE6537A1-D6FC-4f65-9D91-7224C49458BB}"/>
                <c:ext xmlns:c16="http://schemas.microsoft.com/office/drawing/2014/chart" uri="{C3380CC4-5D6E-409C-BE32-E72D297353CC}">
                  <c16:uniqueId val="{0000000D-E3D4-4547-B4F4-8F89D35CFB8B}"/>
                </c:ext>
              </c:extLst>
            </c:dLbl>
            <c:dLbl>
              <c:idx val="11"/>
              <c:delete val="1"/>
              <c:extLst>
                <c:ext xmlns:c15="http://schemas.microsoft.com/office/drawing/2012/chart" uri="{CE6537A1-D6FC-4f65-9D91-7224C49458BB}"/>
                <c:ext xmlns:c16="http://schemas.microsoft.com/office/drawing/2014/chart" uri="{C3380CC4-5D6E-409C-BE32-E72D297353CC}">
                  <c16:uniqueId val="{0000000E-E3D4-4547-B4F4-8F89D35CFB8B}"/>
                </c:ext>
              </c:extLst>
            </c:dLbl>
            <c:dLbl>
              <c:idx val="12"/>
              <c:delete val="1"/>
              <c:extLst>
                <c:ext xmlns:c15="http://schemas.microsoft.com/office/drawing/2012/chart" uri="{CE6537A1-D6FC-4f65-9D91-7224C49458BB}"/>
                <c:ext xmlns:c16="http://schemas.microsoft.com/office/drawing/2014/chart" uri="{C3380CC4-5D6E-409C-BE32-E72D297353CC}">
                  <c16:uniqueId val="{0000000F-E3D4-4547-B4F4-8F89D35CFB8B}"/>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3D4-4547-B4F4-8F89D35CFB8B}"/>
                </c:ext>
              </c:extLst>
            </c:dLbl>
            <c:dLbl>
              <c:idx val="14"/>
              <c:delete val="1"/>
              <c:extLst>
                <c:ext xmlns:c15="http://schemas.microsoft.com/office/drawing/2012/chart" uri="{CE6537A1-D6FC-4f65-9D91-7224C49458BB}"/>
                <c:ext xmlns:c16="http://schemas.microsoft.com/office/drawing/2014/chart" uri="{C3380CC4-5D6E-409C-BE32-E72D297353CC}">
                  <c16:uniqueId val="{00000011-E3D4-4547-B4F4-8F89D35CFB8B}"/>
                </c:ext>
              </c:extLst>
            </c:dLbl>
            <c:dLbl>
              <c:idx val="15"/>
              <c:delete val="1"/>
              <c:extLst>
                <c:ext xmlns:c15="http://schemas.microsoft.com/office/drawing/2012/chart" uri="{CE6537A1-D6FC-4f65-9D91-7224C49458BB}"/>
                <c:ext xmlns:c16="http://schemas.microsoft.com/office/drawing/2014/chart" uri="{C3380CC4-5D6E-409C-BE32-E72D297353CC}">
                  <c16:uniqueId val="{00000012-E3D4-4547-B4F4-8F89D35CFB8B}"/>
                </c:ext>
              </c:extLst>
            </c:dLbl>
            <c:dLbl>
              <c:idx val="16"/>
              <c:delete val="1"/>
              <c:extLst>
                <c:ext xmlns:c15="http://schemas.microsoft.com/office/drawing/2012/chart" uri="{CE6537A1-D6FC-4f65-9D91-7224C49458BB}"/>
                <c:ext xmlns:c16="http://schemas.microsoft.com/office/drawing/2014/chart" uri="{C3380CC4-5D6E-409C-BE32-E72D297353CC}">
                  <c16:uniqueId val="{00000013-E3D4-4547-B4F4-8F89D35CFB8B}"/>
                </c:ext>
              </c:extLst>
            </c:dLbl>
            <c:dLbl>
              <c:idx val="17"/>
              <c:delete val="1"/>
              <c:extLst>
                <c:ext xmlns:c15="http://schemas.microsoft.com/office/drawing/2012/chart" uri="{CE6537A1-D6FC-4f65-9D91-7224C49458BB}"/>
                <c:ext xmlns:c16="http://schemas.microsoft.com/office/drawing/2014/chart" uri="{C3380CC4-5D6E-409C-BE32-E72D297353CC}">
                  <c16:uniqueId val="{00000014-E3D4-4547-B4F4-8F89D35CFB8B}"/>
                </c:ext>
              </c:extLst>
            </c:dLbl>
            <c:dLbl>
              <c:idx val="18"/>
              <c:delete val="1"/>
              <c:extLst>
                <c:ext xmlns:c15="http://schemas.microsoft.com/office/drawing/2012/chart" uri="{CE6537A1-D6FC-4f65-9D91-7224C49458BB}"/>
                <c:ext xmlns:c16="http://schemas.microsoft.com/office/drawing/2014/chart" uri="{C3380CC4-5D6E-409C-BE32-E72D297353CC}">
                  <c16:uniqueId val="{00000015-E3D4-4547-B4F4-8F89D35CFB8B}"/>
                </c:ext>
              </c:extLst>
            </c:dLbl>
            <c:dLbl>
              <c:idx val="19"/>
              <c:delete val="1"/>
              <c:extLst>
                <c:ext xmlns:c15="http://schemas.microsoft.com/office/drawing/2012/chart" uri="{CE6537A1-D6FC-4f65-9D91-7224C49458BB}"/>
                <c:ext xmlns:c16="http://schemas.microsoft.com/office/drawing/2014/chart" uri="{C3380CC4-5D6E-409C-BE32-E72D297353CC}">
                  <c16:uniqueId val="{00000016-E3D4-4547-B4F4-8F89D35CFB8B}"/>
                </c:ext>
              </c:extLst>
            </c:dLbl>
            <c:dLbl>
              <c:idx val="20"/>
              <c:delete val="1"/>
              <c:extLst>
                <c:ext xmlns:c15="http://schemas.microsoft.com/office/drawing/2012/chart" uri="{CE6537A1-D6FC-4f65-9D91-7224C49458BB}"/>
                <c:ext xmlns:c16="http://schemas.microsoft.com/office/drawing/2014/chart" uri="{C3380CC4-5D6E-409C-BE32-E72D297353CC}">
                  <c16:uniqueId val="{00000017-E3D4-4547-B4F4-8F89D35CFB8B}"/>
                </c:ext>
              </c:extLst>
            </c:dLbl>
            <c:dLbl>
              <c:idx val="21"/>
              <c:delete val="1"/>
              <c:extLst>
                <c:ext xmlns:c15="http://schemas.microsoft.com/office/drawing/2012/chart" uri="{CE6537A1-D6FC-4f65-9D91-7224C49458BB}"/>
                <c:ext xmlns:c16="http://schemas.microsoft.com/office/drawing/2014/chart" uri="{C3380CC4-5D6E-409C-BE32-E72D297353CC}">
                  <c16:uniqueId val="{00000018-E3D4-4547-B4F4-8F89D35CFB8B}"/>
                </c:ext>
              </c:extLst>
            </c:dLbl>
            <c:dLbl>
              <c:idx val="22"/>
              <c:delete val="1"/>
              <c:extLst>
                <c:ext xmlns:c15="http://schemas.microsoft.com/office/drawing/2012/chart" uri="{CE6537A1-D6FC-4f65-9D91-7224C49458BB}"/>
                <c:ext xmlns:c16="http://schemas.microsoft.com/office/drawing/2014/chart" uri="{C3380CC4-5D6E-409C-BE32-E72D297353CC}">
                  <c16:uniqueId val="{00000019-E3D4-4547-B4F4-8F89D35CFB8B}"/>
                </c:ext>
              </c:extLst>
            </c:dLbl>
            <c:dLbl>
              <c:idx val="23"/>
              <c:delete val="1"/>
              <c:extLst>
                <c:ext xmlns:c15="http://schemas.microsoft.com/office/drawing/2012/chart" uri="{CE6537A1-D6FC-4f65-9D91-7224C49458BB}"/>
                <c:ext xmlns:c16="http://schemas.microsoft.com/office/drawing/2014/chart" uri="{C3380CC4-5D6E-409C-BE32-E72D297353CC}">
                  <c16:uniqueId val="{0000001A-E3D4-4547-B4F4-8F89D35CFB8B}"/>
                </c:ext>
              </c:extLst>
            </c:dLbl>
            <c:dLbl>
              <c:idx val="24"/>
              <c:delete val="1"/>
              <c:extLst>
                <c:ext xmlns:c15="http://schemas.microsoft.com/office/drawing/2012/chart" uri="{CE6537A1-D6FC-4f65-9D91-7224C49458BB}"/>
                <c:ext xmlns:c16="http://schemas.microsoft.com/office/drawing/2014/chart" uri="{C3380CC4-5D6E-409C-BE32-E72D297353CC}">
                  <c16:uniqueId val="{0000001B-E3D4-4547-B4F4-8F89D35CFB8B}"/>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E3D4-4547-B4F4-8F89D35CFB8B}"/>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Agentur für Arbeit Passau (847)</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128182</v>
      </c>
      <c r="E12" s="114">
        <v>127370</v>
      </c>
      <c r="F12" s="114">
        <v>130585</v>
      </c>
      <c r="G12" s="114">
        <v>128556</v>
      </c>
      <c r="H12" s="114">
        <v>126723</v>
      </c>
      <c r="I12" s="115">
        <v>1459</v>
      </c>
      <c r="J12" s="116">
        <v>1.1513300663652217</v>
      </c>
      <c r="N12" s="117"/>
    </row>
    <row r="13" spans="1:15" s="110" customFormat="1" ht="13.5" customHeight="1" x14ac:dyDescent="0.2">
      <c r="A13" s="118" t="s">
        <v>105</v>
      </c>
      <c r="B13" s="119" t="s">
        <v>106</v>
      </c>
      <c r="C13" s="113">
        <v>53.535597821847063</v>
      </c>
      <c r="D13" s="114">
        <v>68623</v>
      </c>
      <c r="E13" s="114">
        <v>67869</v>
      </c>
      <c r="F13" s="114">
        <v>70536</v>
      </c>
      <c r="G13" s="114">
        <v>69447</v>
      </c>
      <c r="H13" s="114">
        <v>68055</v>
      </c>
      <c r="I13" s="115">
        <v>568</v>
      </c>
      <c r="J13" s="116">
        <v>0.83461905811476012</v>
      </c>
    </row>
    <row r="14" spans="1:15" s="110" customFormat="1" ht="13.5" customHeight="1" x14ac:dyDescent="0.2">
      <c r="A14" s="120"/>
      <c r="B14" s="119" t="s">
        <v>107</v>
      </c>
      <c r="C14" s="113">
        <v>46.464402178152937</v>
      </c>
      <c r="D14" s="114">
        <v>59559</v>
      </c>
      <c r="E14" s="114">
        <v>59501</v>
      </c>
      <c r="F14" s="114">
        <v>60049</v>
      </c>
      <c r="G14" s="114">
        <v>59109</v>
      </c>
      <c r="H14" s="114">
        <v>58668</v>
      </c>
      <c r="I14" s="115">
        <v>891</v>
      </c>
      <c r="J14" s="116">
        <v>1.518715483739006</v>
      </c>
    </row>
    <row r="15" spans="1:15" s="110" customFormat="1" ht="13.5" customHeight="1" x14ac:dyDescent="0.2">
      <c r="A15" s="118" t="s">
        <v>105</v>
      </c>
      <c r="B15" s="121" t="s">
        <v>108</v>
      </c>
      <c r="C15" s="113">
        <v>13.520619119689192</v>
      </c>
      <c r="D15" s="114">
        <v>17331</v>
      </c>
      <c r="E15" s="114">
        <v>17770</v>
      </c>
      <c r="F15" s="114">
        <v>18476</v>
      </c>
      <c r="G15" s="114">
        <v>17289</v>
      </c>
      <c r="H15" s="114">
        <v>17498</v>
      </c>
      <c r="I15" s="115">
        <v>-167</v>
      </c>
      <c r="J15" s="116">
        <v>-0.95439478797576871</v>
      </c>
    </row>
    <row r="16" spans="1:15" s="110" customFormat="1" ht="13.5" customHeight="1" x14ac:dyDescent="0.2">
      <c r="A16" s="118"/>
      <c r="B16" s="121" t="s">
        <v>109</v>
      </c>
      <c r="C16" s="113">
        <v>66.198062130408331</v>
      </c>
      <c r="D16" s="114">
        <v>84854</v>
      </c>
      <c r="E16" s="114">
        <v>83939</v>
      </c>
      <c r="F16" s="114">
        <v>86095</v>
      </c>
      <c r="G16" s="114">
        <v>85766</v>
      </c>
      <c r="H16" s="114">
        <v>84566</v>
      </c>
      <c r="I16" s="115">
        <v>288</v>
      </c>
      <c r="J16" s="116">
        <v>0.34056240096492679</v>
      </c>
    </row>
    <row r="17" spans="1:10" s="110" customFormat="1" ht="13.5" customHeight="1" x14ac:dyDescent="0.2">
      <c r="A17" s="118"/>
      <c r="B17" s="121" t="s">
        <v>110</v>
      </c>
      <c r="C17" s="113">
        <v>19.225788332215132</v>
      </c>
      <c r="D17" s="114">
        <v>24644</v>
      </c>
      <c r="E17" s="114">
        <v>24318</v>
      </c>
      <c r="F17" s="114">
        <v>24669</v>
      </c>
      <c r="G17" s="114">
        <v>24181</v>
      </c>
      <c r="H17" s="114">
        <v>23404</v>
      </c>
      <c r="I17" s="115">
        <v>1240</v>
      </c>
      <c r="J17" s="116">
        <v>5.2982396171594601</v>
      </c>
    </row>
    <row r="18" spans="1:10" s="110" customFormat="1" ht="13.5" customHeight="1" x14ac:dyDescent="0.2">
      <c r="A18" s="120"/>
      <c r="B18" s="121" t="s">
        <v>111</v>
      </c>
      <c r="C18" s="113">
        <v>1.0555304176873508</v>
      </c>
      <c r="D18" s="114">
        <v>1353</v>
      </c>
      <c r="E18" s="114">
        <v>1343</v>
      </c>
      <c r="F18" s="114">
        <v>1345</v>
      </c>
      <c r="G18" s="114">
        <v>1320</v>
      </c>
      <c r="H18" s="114">
        <v>1255</v>
      </c>
      <c r="I18" s="115">
        <v>98</v>
      </c>
      <c r="J18" s="116">
        <v>7.808764940239044</v>
      </c>
    </row>
    <row r="19" spans="1:10" s="110" customFormat="1" ht="13.5" customHeight="1" x14ac:dyDescent="0.2">
      <c r="A19" s="120"/>
      <c r="B19" s="121" t="s">
        <v>112</v>
      </c>
      <c r="C19" s="113">
        <v>0.27070883587399169</v>
      </c>
      <c r="D19" s="114">
        <v>347</v>
      </c>
      <c r="E19" s="114">
        <v>312</v>
      </c>
      <c r="F19" s="114">
        <v>335</v>
      </c>
      <c r="G19" s="114">
        <v>308</v>
      </c>
      <c r="H19" s="114">
        <v>292</v>
      </c>
      <c r="I19" s="115">
        <v>55</v>
      </c>
      <c r="J19" s="116">
        <v>18.835616438356166</v>
      </c>
    </row>
    <row r="20" spans="1:10" s="110" customFormat="1" ht="13.5" customHeight="1" x14ac:dyDescent="0.2">
      <c r="A20" s="118" t="s">
        <v>113</v>
      </c>
      <c r="B20" s="122" t="s">
        <v>114</v>
      </c>
      <c r="C20" s="113">
        <v>70.988126257976944</v>
      </c>
      <c r="D20" s="114">
        <v>90994</v>
      </c>
      <c r="E20" s="114">
        <v>90346</v>
      </c>
      <c r="F20" s="114">
        <v>93411</v>
      </c>
      <c r="G20" s="114">
        <v>91971</v>
      </c>
      <c r="H20" s="114">
        <v>90866</v>
      </c>
      <c r="I20" s="115">
        <v>128</v>
      </c>
      <c r="J20" s="116">
        <v>0.14086677084938259</v>
      </c>
    </row>
    <row r="21" spans="1:10" s="110" customFormat="1" ht="13.5" customHeight="1" x14ac:dyDescent="0.2">
      <c r="A21" s="120"/>
      <c r="B21" s="122" t="s">
        <v>115</v>
      </c>
      <c r="C21" s="113">
        <v>29.011873742023059</v>
      </c>
      <c r="D21" s="114">
        <v>37188</v>
      </c>
      <c r="E21" s="114">
        <v>37024</v>
      </c>
      <c r="F21" s="114">
        <v>37174</v>
      </c>
      <c r="G21" s="114">
        <v>36585</v>
      </c>
      <c r="H21" s="114">
        <v>35857</v>
      </c>
      <c r="I21" s="115">
        <v>1331</v>
      </c>
      <c r="J21" s="116">
        <v>3.7119669799481274</v>
      </c>
    </row>
    <row r="22" spans="1:10" s="110" customFormat="1" ht="13.5" customHeight="1" x14ac:dyDescent="0.2">
      <c r="A22" s="118" t="s">
        <v>113</v>
      </c>
      <c r="B22" s="122" t="s">
        <v>116</v>
      </c>
      <c r="C22" s="113">
        <v>87.097252344322911</v>
      </c>
      <c r="D22" s="114">
        <v>111643</v>
      </c>
      <c r="E22" s="114">
        <v>111400</v>
      </c>
      <c r="F22" s="114">
        <v>113984</v>
      </c>
      <c r="G22" s="114">
        <v>112515</v>
      </c>
      <c r="H22" s="114">
        <v>111472</v>
      </c>
      <c r="I22" s="115">
        <v>171</v>
      </c>
      <c r="J22" s="116">
        <v>0.15340175111238696</v>
      </c>
    </row>
    <row r="23" spans="1:10" s="110" customFormat="1" ht="13.5" customHeight="1" x14ac:dyDescent="0.2">
      <c r="A23" s="123"/>
      <c r="B23" s="124" t="s">
        <v>117</v>
      </c>
      <c r="C23" s="125">
        <v>12.887924981666693</v>
      </c>
      <c r="D23" s="114">
        <v>16520</v>
      </c>
      <c r="E23" s="114">
        <v>15953</v>
      </c>
      <c r="F23" s="114">
        <v>16582</v>
      </c>
      <c r="G23" s="114">
        <v>16022</v>
      </c>
      <c r="H23" s="114">
        <v>15231</v>
      </c>
      <c r="I23" s="115">
        <v>1289</v>
      </c>
      <c r="J23" s="116">
        <v>8.463003085811831</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35129</v>
      </c>
      <c r="E26" s="114">
        <v>36855</v>
      </c>
      <c r="F26" s="114">
        <v>37039</v>
      </c>
      <c r="G26" s="114">
        <v>37260</v>
      </c>
      <c r="H26" s="140">
        <v>36291</v>
      </c>
      <c r="I26" s="115">
        <v>-1162</v>
      </c>
      <c r="J26" s="116">
        <v>-3.2018957868342013</v>
      </c>
    </row>
    <row r="27" spans="1:10" s="110" customFormat="1" ht="13.5" customHeight="1" x14ac:dyDescent="0.2">
      <c r="A27" s="118" t="s">
        <v>105</v>
      </c>
      <c r="B27" s="119" t="s">
        <v>106</v>
      </c>
      <c r="C27" s="113">
        <v>34.843007202026818</v>
      </c>
      <c r="D27" s="115">
        <v>12240</v>
      </c>
      <c r="E27" s="114">
        <v>12743</v>
      </c>
      <c r="F27" s="114">
        <v>12892</v>
      </c>
      <c r="G27" s="114">
        <v>12906</v>
      </c>
      <c r="H27" s="140">
        <v>12485</v>
      </c>
      <c r="I27" s="115">
        <v>-245</v>
      </c>
      <c r="J27" s="116">
        <v>-1.9623548257909491</v>
      </c>
    </row>
    <row r="28" spans="1:10" s="110" customFormat="1" ht="13.5" customHeight="1" x14ac:dyDescent="0.2">
      <c r="A28" s="120"/>
      <c r="B28" s="119" t="s">
        <v>107</v>
      </c>
      <c r="C28" s="113">
        <v>65.156992797973189</v>
      </c>
      <c r="D28" s="115">
        <v>22889</v>
      </c>
      <c r="E28" s="114">
        <v>24112</v>
      </c>
      <c r="F28" s="114">
        <v>24147</v>
      </c>
      <c r="G28" s="114">
        <v>24354</v>
      </c>
      <c r="H28" s="140">
        <v>23806</v>
      </c>
      <c r="I28" s="115">
        <v>-917</v>
      </c>
      <c r="J28" s="116">
        <v>-3.8519700915735529</v>
      </c>
    </row>
    <row r="29" spans="1:10" s="110" customFormat="1" ht="13.5" customHeight="1" x14ac:dyDescent="0.2">
      <c r="A29" s="118" t="s">
        <v>105</v>
      </c>
      <c r="B29" s="121" t="s">
        <v>108</v>
      </c>
      <c r="C29" s="113">
        <v>13.456118876142218</v>
      </c>
      <c r="D29" s="115">
        <v>4727</v>
      </c>
      <c r="E29" s="114">
        <v>5293</v>
      </c>
      <c r="F29" s="114">
        <v>5072</v>
      </c>
      <c r="G29" s="114">
        <v>5323</v>
      </c>
      <c r="H29" s="140">
        <v>4920</v>
      </c>
      <c r="I29" s="115">
        <v>-193</v>
      </c>
      <c r="J29" s="116">
        <v>-3.9227642276422765</v>
      </c>
    </row>
    <row r="30" spans="1:10" s="110" customFormat="1" ht="13.5" customHeight="1" x14ac:dyDescent="0.2">
      <c r="A30" s="118"/>
      <c r="B30" s="121" t="s">
        <v>109</v>
      </c>
      <c r="C30" s="113">
        <v>49.856244128782485</v>
      </c>
      <c r="D30" s="115">
        <v>17514</v>
      </c>
      <c r="E30" s="114">
        <v>18383</v>
      </c>
      <c r="F30" s="114">
        <v>18707</v>
      </c>
      <c r="G30" s="114">
        <v>18821</v>
      </c>
      <c r="H30" s="140">
        <v>18590</v>
      </c>
      <c r="I30" s="115">
        <v>-1076</v>
      </c>
      <c r="J30" s="116">
        <v>-5.7880580957504035</v>
      </c>
    </row>
    <row r="31" spans="1:10" s="110" customFormat="1" ht="13.5" customHeight="1" x14ac:dyDescent="0.2">
      <c r="A31" s="118"/>
      <c r="B31" s="121" t="s">
        <v>110</v>
      </c>
      <c r="C31" s="113">
        <v>20.586979418713884</v>
      </c>
      <c r="D31" s="115">
        <v>7232</v>
      </c>
      <c r="E31" s="114">
        <v>7401</v>
      </c>
      <c r="F31" s="114">
        <v>7459</v>
      </c>
      <c r="G31" s="114">
        <v>7474</v>
      </c>
      <c r="H31" s="140">
        <v>7343</v>
      </c>
      <c r="I31" s="115">
        <v>-111</v>
      </c>
      <c r="J31" s="116">
        <v>-1.5116437423396432</v>
      </c>
    </row>
    <row r="32" spans="1:10" s="110" customFormat="1" ht="13.5" customHeight="1" x14ac:dyDescent="0.2">
      <c r="A32" s="120"/>
      <c r="B32" s="121" t="s">
        <v>111</v>
      </c>
      <c r="C32" s="113">
        <v>16.10065757636141</v>
      </c>
      <c r="D32" s="115">
        <v>5656</v>
      </c>
      <c r="E32" s="114">
        <v>5778</v>
      </c>
      <c r="F32" s="114">
        <v>5801</v>
      </c>
      <c r="G32" s="114">
        <v>5642</v>
      </c>
      <c r="H32" s="140">
        <v>5438</v>
      </c>
      <c r="I32" s="115">
        <v>218</v>
      </c>
      <c r="J32" s="116">
        <v>4.0088267745494663</v>
      </c>
    </row>
    <row r="33" spans="1:10" s="110" customFormat="1" ht="13.5" customHeight="1" x14ac:dyDescent="0.2">
      <c r="A33" s="120"/>
      <c r="B33" s="121" t="s">
        <v>112</v>
      </c>
      <c r="C33" s="113">
        <v>1.7222238036949529</v>
      </c>
      <c r="D33" s="115">
        <v>605</v>
      </c>
      <c r="E33" s="114">
        <v>638</v>
      </c>
      <c r="F33" s="114">
        <v>670</v>
      </c>
      <c r="G33" s="114">
        <v>543</v>
      </c>
      <c r="H33" s="140">
        <v>492</v>
      </c>
      <c r="I33" s="115">
        <v>113</v>
      </c>
      <c r="J33" s="116">
        <v>22.967479674796749</v>
      </c>
    </row>
    <row r="34" spans="1:10" s="110" customFormat="1" ht="13.5" customHeight="1" x14ac:dyDescent="0.2">
      <c r="A34" s="118" t="s">
        <v>113</v>
      </c>
      <c r="B34" s="122" t="s">
        <v>116</v>
      </c>
      <c r="C34" s="113">
        <v>92.077770503003222</v>
      </c>
      <c r="D34" s="115">
        <v>32346</v>
      </c>
      <c r="E34" s="114">
        <v>33935</v>
      </c>
      <c r="F34" s="114">
        <v>34141</v>
      </c>
      <c r="G34" s="114">
        <v>34402</v>
      </c>
      <c r="H34" s="140">
        <v>33538</v>
      </c>
      <c r="I34" s="115">
        <v>-1192</v>
      </c>
      <c r="J34" s="116">
        <v>-3.5541773510644643</v>
      </c>
    </row>
    <row r="35" spans="1:10" s="110" customFormat="1" ht="13.5" customHeight="1" x14ac:dyDescent="0.2">
      <c r="A35" s="118"/>
      <c r="B35" s="119" t="s">
        <v>117</v>
      </c>
      <c r="C35" s="113">
        <v>7.7542770930000851</v>
      </c>
      <c r="D35" s="115">
        <v>2724</v>
      </c>
      <c r="E35" s="114">
        <v>2860</v>
      </c>
      <c r="F35" s="114">
        <v>2839</v>
      </c>
      <c r="G35" s="114">
        <v>2801</v>
      </c>
      <c r="H35" s="140">
        <v>2696</v>
      </c>
      <c r="I35" s="115">
        <v>28</v>
      </c>
      <c r="J35" s="116">
        <v>1.0385756676557865</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21539</v>
      </c>
      <c r="E37" s="114">
        <v>22670</v>
      </c>
      <c r="F37" s="114">
        <v>22393</v>
      </c>
      <c r="G37" s="114">
        <v>22859</v>
      </c>
      <c r="H37" s="140">
        <v>22385</v>
      </c>
      <c r="I37" s="115">
        <v>-846</v>
      </c>
      <c r="J37" s="116">
        <v>-3.7793165065892338</v>
      </c>
    </row>
    <row r="38" spans="1:10" s="110" customFormat="1" ht="13.5" customHeight="1" x14ac:dyDescent="0.2">
      <c r="A38" s="118" t="s">
        <v>105</v>
      </c>
      <c r="B38" s="119" t="s">
        <v>106</v>
      </c>
      <c r="C38" s="113">
        <v>31.751706207344817</v>
      </c>
      <c r="D38" s="115">
        <v>6839</v>
      </c>
      <c r="E38" s="114">
        <v>7128</v>
      </c>
      <c r="F38" s="114">
        <v>7021</v>
      </c>
      <c r="G38" s="114">
        <v>7139</v>
      </c>
      <c r="H38" s="140">
        <v>6951</v>
      </c>
      <c r="I38" s="115">
        <v>-112</v>
      </c>
      <c r="J38" s="116">
        <v>-1.6112789526686808</v>
      </c>
    </row>
    <row r="39" spans="1:10" s="110" customFormat="1" ht="13.5" customHeight="1" x14ac:dyDescent="0.2">
      <c r="A39" s="120"/>
      <c r="B39" s="119" t="s">
        <v>107</v>
      </c>
      <c r="C39" s="113">
        <v>68.24829379265519</v>
      </c>
      <c r="D39" s="115">
        <v>14700</v>
      </c>
      <c r="E39" s="114">
        <v>15542</v>
      </c>
      <c r="F39" s="114">
        <v>15372</v>
      </c>
      <c r="G39" s="114">
        <v>15720</v>
      </c>
      <c r="H39" s="140">
        <v>15434</v>
      </c>
      <c r="I39" s="115">
        <v>-734</v>
      </c>
      <c r="J39" s="116">
        <v>-4.7557340935596732</v>
      </c>
    </row>
    <row r="40" spans="1:10" s="110" customFormat="1" ht="13.5" customHeight="1" x14ac:dyDescent="0.2">
      <c r="A40" s="118" t="s">
        <v>105</v>
      </c>
      <c r="B40" s="121" t="s">
        <v>108</v>
      </c>
      <c r="C40" s="113">
        <v>14.805701286039277</v>
      </c>
      <c r="D40" s="115">
        <v>3189</v>
      </c>
      <c r="E40" s="114">
        <v>3599</v>
      </c>
      <c r="F40" s="114">
        <v>3325</v>
      </c>
      <c r="G40" s="114">
        <v>3696</v>
      </c>
      <c r="H40" s="140">
        <v>3331</v>
      </c>
      <c r="I40" s="115">
        <v>-142</v>
      </c>
      <c r="J40" s="116">
        <v>-4.2629840888622033</v>
      </c>
    </row>
    <row r="41" spans="1:10" s="110" customFormat="1" ht="13.5" customHeight="1" x14ac:dyDescent="0.2">
      <c r="A41" s="118"/>
      <c r="B41" s="121" t="s">
        <v>109</v>
      </c>
      <c r="C41" s="113">
        <v>36.389804540600771</v>
      </c>
      <c r="D41" s="115">
        <v>7838</v>
      </c>
      <c r="E41" s="114">
        <v>8347</v>
      </c>
      <c r="F41" s="114">
        <v>8311</v>
      </c>
      <c r="G41" s="114">
        <v>8489</v>
      </c>
      <c r="H41" s="140">
        <v>8627</v>
      </c>
      <c r="I41" s="115">
        <v>-789</v>
      </c>
      <c r="J41" s="116">
        <v>-9.1457053436884195</v>
      </c>
    </row>
    <row r="42" spans="1:10" s="110" customFormat="1" ht="13.5" customHeight="1" x14ac:dyDescent="0.2">
      <c r="A42" s="118"/>
      <c r="B42" s="121" t="s">
        <v>110</v>
      </c>
      <c r="C42" s="113">
        <v>23.120850550164818</v>
      </c>
      <c r="D42" s="115">
        <v>4980</v>
      </c>
      <c r="E42" s="114">
        <v>5074</v>
      </c>
      <c r="F42" s="114">
        <v>5086</v>
      </c>
      <c r="G42" s="114">
        <v>5152</v>
      </c>
      <c r="H42" s="140">
        <v>5106</v>
      </c>
      <c r="I42" s="115">
        <v>-126</v>
      </c>
      <c r="J42" s="116">
        <v>-2.4676850763807288</v>
      </c>
    </row>
    <row r="43" spans="1:10" s="110" customFormat="1" ht="13.5" customHeight="1" x14ac:dyDescent="0.2">
      <c r="A43" s="120"/>
      <c r="B43" s="121" t="s">
        <v>111</v>
      </c>
      <c r="C43" s="113">
        <v>25.683643623195135</v>
      </c>
      <c r="D43" s="115">
        <v>5532</v>
      </c>
      <c r="E43" s="114">
        <v>5650</v>
      </c>
      <c r="F43" s="114">
        <v>5671</v>
      </c>
      <c r="G43" s="114">
        <v>5522</v>
      </c>
      <c r="H43" s="140">
        <v>5321</v>
      </c>
      <c r="I43" s="115">
        <v>211</v>
      </c>
      <c r="J43" s="116">
        <v>3.9654200338282277</v>
      </c>
    </row>
    <row r="44" spans="1:10" s="110" customFormat="1" ht="13.5" customHeight="1" x14ac:dyDescent="0.2">
      <c r="A44" s="120"/>
      <c r="B44" s="121" t="s">
        <v>112</v>
      </c>
      <c r="C44" s="113">
        <v>2.6602906355912532</v>
      </c>
      <c r="D44" s="115">
        <v>573</v>
      </c>
      <c r="E44" s="114">
        <v>608</v>
      </c>
      <c r="F44" s="114">
        <v>631</v>
      </c>
      <c r="G44" s="114">
        <v>514</v>
      </c>
      <c r="H44" s="140">
        <v>464</v>
      </c>
      <c r="I44" s="115">
        <v>109</v>
      </c>
      <c r="J44" s="116">
        <v>23.491379310344829</v>
      </c>
    </row>
    <row r="45" spans="1:10" s="110" customFormat="1" ht="13.5" customHeight="1" x14ac:dyDescent="0.2">
      <c r="A45" s="118" t="s">
        <v>113</v>
      </c>
      <c r="B45" s="122" t="s">
        <v>116</v>
      </c>
      <c r="C45" s="113">
        <v>92.070198245043869</v>
      </c>
      <c r="D45" s="115">
        <v>19831</v>
      </c>
      <c r="E45" s="114">
        <v>20851</v>
      </c>
      <c r="F45" s="114">
        <v>20627</v>
      </c>
      <c r="G45" s="114">
        <v>21079</v>
      </c>
      <c r="H45" s="140">
        <v>20617</v>
      </c>
      <c r="I45" s="115">
        <v>-786</v>
      </c>
      <c r="J45" s="116">
        <v>-3.8123878352815637</v>
      </c>
    </row>
    <row r="46" spans="1:10" s="110" customFormat="1" ht="13.5" customHeight="1" x14ac:dyDescent="0.2">
      <c r="A46" s="118"/>
      <c r="B46" s="119" t="s">
        <v>117</v>
      </c>
      <c r="C46" s="113">
        <v>7.6605227726449696</v>
      </c>
      <c r="D46" s="115">
        <v>1650</v>
      </c>
      <c r="E46" s="114">
        <v>1760</v>
      </c>
      <c r="F46" s="114">
        <v>1708</v>
      </c>
      <c r="G46" s="114">
        <v>1724</v>
      </c>
      <c r="H46" s="140">
        <v>1712</v>
      </c>
      <c r="I46" s="115">
        <v>-62</v>
      </c>
      <c r="J46" s="116">
        <v>-3.6214953271028039</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13590</v>
      </c>
      <c r="E48" s="114">
        <v>14185</v>
      </c>
      <c r="F48" s="114">
        <v>14646</v>
      </c>
      <c r="G48" s="114">
        <v>14401</v>
      </c>
      <c r="H48" s="140">
        <v>13906</v>
      </c>
      <c r="I48" s="115">
        <v>-316</v>
      </c>
      <c r="J48" s="116">
        <v>-2.2724004027038687</v>
      </c>
    </row>
    <row r="49" spans="1:12" s="110" customFormat="1" ht="13.5" customHeight="1" x14ac:dyDescent="0.2">
      <c r="A49" s="118" t="s">
        <v>105</v>
      </c>
      <c r="B49" s="119" t="s">
        <v>106</v>
      </c>
      <c r="C49" s="113">
        <v>39.742457689477554</v>
      </c>
      <c r="D49" s="115">
        <v>5401</v>
      </c>
      <c r="E49" s="114">
        <v>5615</v>
      </c>
      <c r="F49" s="114">
        <v>5871</v>
      </c>
      <c r="G49" s="114">
        <v>5767</v>
      </c>
      <c r="H49" s="140">
        <v>5534</v>
      </c>
      <c r="I49" s="115">
        <v>-133</v>
      </c>
      <c r="J49" s="116">
        <v>-2.403324900614384</v>
      </c>
    </row>
    <row r="50" spans="1:12" s="110" customFormat="1" ht="13.5" customHeight="1" x14ac:dyDescent="0.2">
      <c r="A50" s="120"/>
      <c r="B50" s="119" t="s">
        <v>107</v>
      </c>
      <c r="C50" s="113">
        <v>60.257542310522446</v>
      </c>
      <c r="D50" s="115">
        <v>8189</v>
      </c>
      <c r="E50" s="114">
        <v>8570</v>
      </c>
      <c r="F50" s="114">
        <v>8775</v>
      </c>
      <c r="G50" s="114">
        <v>8634</v>
      </c>
      <c r="H50" s="140">
        <v>8372</v>
      </c>
      <c r="I50" s="115">
        <v>-183</v>
      </c>
      <c r="J50" s="116">
        <v>-2.1858576206402294</v>
      </c>
    </row>
    <row r="51" spans="1:12" s="110" customFormat="1" ht="13.5" customHeight="1" x14ac:dyDescent="0.2">
      <c r="A51" s="118" t="s">
        <v>105</v>
      </c>
      <c r="B51" s="121" t="s">
        <v>108</v>
      </c>
      <c r="C51" s="113">
        <v>11.317144959529065</v>
      </c>
      <c r="D51" s="115">
        <v>1538</v>
      </c>
      <c r="E51" s="114">
        <v>1694</v>
      </c>
      <c r="F51" s="114">
        <v>1747</v>
      </c>
      <c r="G51" s="114">
        <v>1627</v>
      </c>
      <c r="H51" s="140">
        <v>1589</v>
      </c>
      <c r="I51" s="115">
        <v>-51</v>
      </c>
      <c r="J51" s="116">
        <v>-3.2095657646318441</v>
      </c>
    </row>
    <row r="52" spans="1:12" s="110" customFormat="1" ht="13.5" customHeight="1" x14ac:dyDescent="0.2">
      <c r="A52" s="118"/>
      <c r="B52" s="121" t="s">
        <v>109</v>
      </c>
      <c r="C52" s="113">
        <v>71.199411331861668</v>
      </c>
      <c r="D52" s="115">
        <v>9676</v>
      </c>
      <c r="E52" s="114">
        <v>10036</v>
      </c>
      <c r="F52" s="114">
        <v>10396</v>
      </c>
      <c r="G52" s="114">
        <v>10332</v>
      </c>
      <c r="H52" s="140">
        <v>9963</v>
      </c>
      <c r="I52" s="115">
        <v>-287</v>
      </c>
      <c r="J52" s="116">
        <v>-2.880658436213992</v>
      </c>
    </row>
    <row r="53" spans="1:12" s="110" customFormat="1" ht="13.5" customHeight="1" x14ac:dyDescent="0.2">
      <c r="A53" s="118"/>
      <c r="B53" s="121" t="s">
        <v>110</v>
      </c>
      <c r="C53" s="113">
        <v>16.571008094186901</v>
      </c>
      <c r="D53" s="115">
        <v>2252</v>
      </c>
      <c r="E53" s="114">
        <v>2327</v>
      </c>
      <c r="F53" s="114">
        <v>2373</v>
      </c>
      <c r="G53" s="114">
        <v>2322</v>
      </c>
      <c r="H53" s="140">
        <v>2237</v>
      </c>
      <c r="I53" s="115">
        <v>15</v>
      </c>
      <c r="J53" s="116">
        <v>0.67054090299508273</v>
      </c>
    </row>
    <row r="54" spans="1:12" s="110" customFormat="1" ht="13.5" customHeight="1" x14ac:dyDescent="0.2">
      <c r="A54" s="120"/>
      <c r="B54" s="121" t="s">
        <v>111</v>
      </c>
      <c r="C54" s="113">
        <v>0.91243561442236942</v>
      </c>
      <c r="D54" s="115">
        <v>124</v>
      </c>
      <c r="E54" s="114">
        <v>128</v>
      </c>
      <c r="F54" s="114">
        <v>130</v>
      </c>
      <c r="G54" s="114">
        <v>120</v>
      </c>
      <c r="H54" s="140">
        <v>117</v>
      </c>
      <c r="I54" s="115">
        <v>7</v>
      </c>
      <c r="J54" s="116">
        <v>5.982905982905983</v>
      </c>
    </row>
    <row r="55" spans="1:12" s="110" customFormat="1" ht="13.5" customHeight="1" x14ac:dyDescent="0.2">
      <c r="A55" s="120"/>
      <c r="B55" s="121" t="s">
        <v>112</v>
      </c>
      <c r="C55" s="113">
        <v>0.235467255334805</v>
      </c>
      <c r="D55" s="115">
        <v>32</v>
      </c>
      <c r="E55" s="114">
        <v>30</v>
      </c>
      <c r="F55" s="114">
        <v>39</v>
      </c>
      <c r="G55" s="114">
        <v>29</v>
      </c>
      <c r="H55" s="140">
        <v>28</v>
      </c>
      <c r="I55" s="115">
        <v>4</v>
      </c>
      <c r="J55" s="116">
        <v>14.285714285714286</v>
      </c>
    </row>
    <row r="56" spans="1:12" s="110" customFormat="1" ht="13.5" customHeight="1" x14ac:dyDescent="0.2">
      <c r="A56" s="118" t="s">
        <v>113</v>
      </c>
      <c r="B56" s="122" t="s">
        <v>116</v>
      </c>
      <c r="C56" s="113">
        <v>92.08977189109639</v>
      </c>
      <c r="D56" s="115">
        <v>12515</v>
      </c>
      <c r="E56" s="114">
        <v>13084</v>
      </c>
      <c r="F56" s="114">
        <v>13514</v>
      </c>
      <c r="G56" s="114">
        <v>13323</v>
      </c>
      <c r="H56" s="140">
        <v>12921</v>
      </c>
      <c r="I56" s="115">
        <v>-406</v>
      </c>
      <c r="J56" s="116">
        <v>-3.1421716585403607</v>
      </c>
    </row>
    <row r="57" spans="1:12" s="110" customFormat="1" ht="13.5" customHeight="1" x14ac:dyDescent="0.2">
      <c r="A57" s="142"/>
      <c r="B57" s="124" t="s">
        <v>117</v>
      </c>
      <c r="C57" s="125">
        <v>7.9028697571743933</v>
      </c>
      <c r="D57" s="143">
        <v>1074</v>
      </c>
      <c r="E57" s="144">
        <v>1100</v>
      </c>
      <c r="F57" s="144">
        <v>1131</v>
      </c>
      <c r="G57" s="144">
        <v>1077</v>
      </c>
      <c r="H57" s="145">
        <v>984</v>
      </c>
      <c r="I57" s="143">
        <v>90</v>
      </c>
      <c r="J57" s="146">
        <v>9.1463414634146343</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516</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128182</v>
      </c>
      <c r="E12" s="236">
        <v>127370</v>
      </c>
      <c r="F12" s="114">
        <v>130585</v>
      </c>
      <c r="G12" s="114">
        <v>128556</v>
      </c>
      <c r="H12" s="140">
        <v>126723</v>
      </c>
      <c r="I12" s="115">
        <v>1459</v>
      </c>
      <c r="J12" s="116">
        <v>1.1513300663652217</v>
      </c>
    </row>
    <row r="13" spans="1:15" s="110" customFormat="1" ht="12" customHeight="1" x14ac:dyDescent="0.2">
      <c r="A13" s="118" t="s">
        <v>105</v>
      </c>
      <c r="B13" s="119" t="s">
        <v>106</v>
      </c>
      <c r="C13" s="113">
        <v>53.535597821847063</v>
      </c>
      <c r="D13" s="115">
        <v>68623</v>
      </c>
      <c r="E13" s="114">
        <v>67869</v>
      </c>
      <c r="F13" s="114">
        <v>70536</v>
      </c>
      <c r="G13" s="114">
        <v>69447</v>
      </c>
      <c r="H13" s="140">
        <v>68055</v>
      </c>
      <c r="I13" s="115">
        <v>568</v>
      </c>
      <c r="J13" s="116">
        <v>0.83461905811476012</v>
      </c>
    </row>
    <row r="14" spans="1:15" s="110" customFormat="1" ht="12" customHeight="1" x14ac:dyDescent="0.2">
      <c r="A14" s="118"/>
      <c r="B14" s="119" t="s">
        <v>107</v>
      </c>
      <c r="C14" s="113">
        <v>46.464402178152937</v>
      </c>
      <c r="D14" s="115">
        <v>59559</v>
      </c>
      <c r="E14" s="114">
        <v>59501</v>
      </c>
      <c r="F14" s="114">
        <v>60049</v>
      </c>
      <c r="G14" s="114">
        <v>59109</v>
      </c>
      <c r="H14" s="140">
        <v>58668</v>
      </c>
      <c r="I14" s="115">
        <v>891</v>
      </c>
      <c r="J14" s="116">
        <v>1.518715483739006</v>
      </c>
    </row>
    <row r="15" spans="1:15" s="110" customFormat="1" ht="12" customHeight="1" x14ac:dyDescent="0.2">
      <c r="A15" s="118" t="s">
        <v>105</v>
      </c>
      <c r="B15" s="121" t="s">
        <v>108</v>
      </c>
      <c r="C15" s="113">
        <v>13.520619119689192</v>
      </c>
      <c r="D15" s="115">
        <v>17331</v>
      </c>
      <c r="E15" s="114">
        <v>17770</v>
      </c>
      <c r="F15" s="114">
        <v>18476</v>
      </c>
      <c r="G15" s="114">
        <v>17289</v>
      </c>
      <c r="H15" s="140">
        <v>17498</v>
      </c>
      <c r="I15" s="115">
        <v>-167</v>
      </c>
      <c r="J15" s="116">
        <v>-0.95439478797576871</v>
      </c>
    </row>
    <row r="16" spans="1:15" s="110" customFormat="1" ht="12" customHeight="1" x14ac:dyDescent="0.2">
      <c r="A16" s="118"/>
      <c r="B16" s="121" t="s">
        <v>109</v>
      </c>
      <c r="C16" s="113">
        <v>66.198062130408331</v>
      </c>
      <c r="D16" s="115">
        <v>84854</v>
      </c>
      <c r="E16" s="114">
        <v>83939</v>
      </c>
      <c r="F16" s="114">
        <v>86095</v>
      </c>
      <c r="G16" s="114">
        <v>85766</v>
      </c>
      <c r="H16" s="140">
        <v>84566</v>
      </c>
      <c r="I16" s="115">
        <v>288</v>
      </c>
      <c r="J16" s="116">
        <v>0.34056240096492679</v>
      </c>
    </row>
    <row r="17" spans="1:10" s="110" customFormat="1" ht="12" customHeight="1" x14ac:dyDescent="0.2">
      <c r="A17" s="118"/>
      <c r="B17" s="121" t="s">
        <v>110</v>
      </c>
      <c r="C17" s="113">
        <v>19.225788332215132</v>
      </c>
      <c r="D17" s="115">
        <v>24644</v>
      </c>
      <c r="E17" s="114">
        <v>24318</v>
      </c>
      <c r="F17" s="114">
        <v>24669</v>
      </c>
      <c r="G17" s="114">
        <v>24181</v>
      </c>
      <c r="H17" s="140">
        <v>23404</v>
      </c>
      <c r="I17" s="115">
        <v>1240</v>
      </c>
      <c r="J17" s="116">
        <v>5.2982396171594601</v>
      </c>
    </row>
    <row r="18" spans="1:10" s="110" customFormat="1" ht="12" customHeight="1" x14ac:dyDescent="0.2">
      <c r="A18" s="120"/>
      <c r="B18" s="121" t="s">
        <v>111</v>
      </c>
      <c r="C18" s="113">
        <v>1.0555304176873508</v>
      </c>
      <c r="D18" s="115">
        <v>1353</v>
      </c>
      <c r="E18" s="114">
        <v>1343</v>
      </c>
      <c r="F18" s="114">
        <v>1345</v>
      </c>
      <c r="G18" s="114">
        <v>1320</v>
      </c>
      <c r="H18" s="140">
        <v>1255</v>
      </c>
      <c r="I18" s="115">
        <v>98</v>
      </c>
      <c r="J18" s="116">
        <v>7.808764940239044</v>
      </c>
    </row>
    <row r="19" spans="1:10" s="110" customFormat="1" ht="12" customHeight="1" x14ac:dyDescent="0.2">
      <c r="A19" s="120"/>
      <c r="B19" s="121" t="s">
        <v>112</v>
      </c>
      <c r="C19" s="113">
        <v>0.27070883587399169</v>
      </c>
      <c r="D19" s="115">
        <v>347</v>
      </c>
      <c r="E19" s="114">
        <v>312</v>
      </c>
      <c r="F19" s="114">
        <v>335</v>
      </c>
      <c r="G19" s="114">
        <v>308</v>
      </c>
      <c r="H19" s="140">
        <v>292</v>
      </c>
      <c r="I19" s="115">
        <v>55</v>
      </c>
      <c r="J19" s="116">
        <v>18.835616438356166</v>
      </c>
    </row>
    <row r="20" spans="1:10" s="110" customFormat="1" ht="12" customHeight="1" x14ac:dyDescent="0.2">
      <c r="A20" s="118" t="s">
        <v>113</v>
      </c>
      <c r="B20" s="119" t="s">
        <v>181</v>
      </c>
      <c r="C20" s="113">
        <v>70.988126257976944</v>
      </c>
      <c r="D20" s="115">
        <v>90994</v>
      </c>
      <c r="E20" s="114">
        <v>90346</v>
      </c>
      <c r="F20" s="114">
        <v>93411</v>
      </c>
      <c r="G20" s="114">
        <v>91971</v>
      </c>
      <c r="H20" s="140">
        <v>90866</v>
      </c>
      <c r="I20" s="115">
        <v>128</v>
      </c>
      <c r="J20" s="116">
        <v>0.14086677084938259</v>
      </c>
    </row>
    <row r="21" spans="1:10" s="110" customFormat="1" ht="12" customHeight="1" x14ac:dyDescent="0.2">
      <c r="A21" s="118"/>
      <c r="B21" s="119" t="s">
        <v>182</v>
      </c>
      <c r="C21" s="113">
        <v>29.011873742023059</v>
      </c>
      <c r="D21" s="115">
        <v>37188</v>
      </c>
      <c r="E21" s="114">
        <v>37024</v>
      </c>
      <c r="F21" s="114">
        <v>37174</v>
      </c>
      <c r="G21" s="114">
        <v>36585</v>
      </c>
      <c r="H21" s="140">
        <v>35857</v>
      </c>
      <c r="I21" s="115">
        <v>1331</v>
      </c>
      <c r="J21" s="116">
        <v>3.7119669799481274</v>
      </c>
    </row>
    <row r="22" spans="1:10" s="110" customFormat="1" ht="12" customHeight="1" x14ac:dyDescent="0.2">
      <c r="A22" s="118" t="s">
        <v>113</v>
      </c>
      <c r="B22" s="119" t="s">
        <v>116</v>
      </c>
      <c r="C22" s="113">
        <v>87.097252344322911</v>
      </c>
      <c r="D22" s="115">
        <v>111643</v>
      </c>
      <c r="E22" s="114">
        <v>111400</v>
      </c>
      <c r="F22" s="114">
        <v>113984</v>
      </c>
      <c r="G22" s="114">
        <v>112515</v>
      </c>
      <c r="H22" s="140">
        <v>111472</v>
      </c>
      <c r="I22" s="115">
        <v>171</v>
      </c>
      <c r="J22" s="116">
        <v>0.15340175111238696</v>
      </c>
    </row>
    <row r="23" spans="1:10" s="110" customFormat="1" ht="12" customHeight="1" x14ac:dyDescent="0.2">
      <c r="A23" s="118"/>
      <c r="B23" s="119" t="s">
        <v>117</v>
      </c>
      <c r="C23" s="113">
        <v>12.887924981666693</v>
      </c>
      <c r="D23" s="115">
        <v>16520</v>
      </c>
      <c r="E23" s="114">
        <v>15953</v>
      </c>
      <c r="F23" s="114">
        <v>16582</v>
      </c>
      <c r="G23" s="114">
        <v>16022</v>
      </c>
      <c r="H23" s="140">
        <v>15231</v>
      </c>
      <c r="I23" s="115">
        <v>1289</v>
      </c>
      <c r="J23" s="116">
        <v>8.463003085811831</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5724657</v>
      </c>
      <c r="E25" s="236">
        <v>5730037</v>
      </c>
      <c r="F25" s="236">
        <v>5778969</v>
      </c>
      <c r="G25" s="236">
        <v>5702850</v>
      </c>
      <c r="H25" s="241">
        <v>5667903</v>
      </c>
      <c r="I25" s="235">
        <v>56754</v>
      </c>
      <c r="J25" s="116">
        <v>1.0013227114154917</v>
      </c>
    </row>
    <row r="26" spans="1:10" s="110" customFormat="1" ht="12" customHeight="1" x14ac:dyDescent="0.2">
      <c r="A26" s="118" t="s">
        <v>105</v>
      </c>
      <c r="B26" s="119" t="s">
        <v>106</v>
      </c>
      <c r="C26" s="113">
        <v>54.110333597279279</v>
      </c>
      <c r="D26" s="115">
        <v>3097631</v>
      </c>
      <c r="E26" s="114">
        <v>3096697</v>
      </c>
      <c r="F26" s="114">
        <v>3142279</v>
      </c>
      <c r="G26" s="114">
        <v>3098993</v>
      </c>
      <c r="H26" s="140">
        <v>3073585</v>
      </c>
      <c r="I26" s="115">
        <v>24046</v>
      </c>
      <c r="J26" s="116">
        <v>0.78234374517054184</v>
      </c>
    </row>
    <row r="27" spans="1:10" s="110" customFormat="1" ht="12" customHeight="1" x14ac:dyDescent="0.2">
      <c r="A27" s="118"/>
      <c r="B27" s="119" t="s">
        <v>107</v>
      </c>
      <c r="C27" s="113">
        <v>45.889666402720721</v>
      </c>
      <c r="D27" s="115">
        <v>2627026</v>
      </c>
      <c r="E27" s="114">
        <v>2633340</v>
      </c>
      <c r="F27" s="114">
        <v>2636690</v>
      </c>
      <c r="G27" s="114">
        <v>2603857</v>
      </c>
      <c r="H27" s="140">
        <v>2594318</v>
      </c>
      <c r="I27" s="115">
        <v>32708</v>
      </c>
      <c r="J27" s="116">
        <v>1.2607552350945412</v>
      </c>
    </row>
    <row r="28" spans="1:10" s="110" customFormat="1" ht="12" customHeight="1" x14ac:dyDescent="0.2">
      <c r="A28" s="118" t="s">
        <v>105</v>
      </c>
      <c r="B28" s="121" t="s">
        <v>108</v>
      </c>
      <c r="C28" s="113">
        <v>11.34048729906438</v>
      </c>
      <c r="D28" s="115">
        <v>649204</v>
      </c>
      <c r="E28" s="114">
        <v>671269</v>
      </c>
      <c r="F28" s="114">
        <v>689123</v>
      </c>
      <c r="G28" s="114">
        <v>644208</v>
      </c>
      <c r="H28" s="140">
        <v>654381</v>
      </c>
      <c r="I28" s="115">
        <v>-5177</v>
      </c>
      <c r="J28" s="116">
        <v>-0.79112932679891379</v>
      </c>
    </row>
    <row r="29" spans="1:10" s="110" customFormat="1" ht="12" customHeight="1" x14ac:dyDescent="0.2">
      <c r="A29" s="118"/>
      <c r="B29" s="121" t="s">
        <v>109</v>
      </c>
      <c r="C29" s="113">
        <v>68.765779329661143</v>
      </c>
      <c r="D29" s="115">
        <v>3936605</v>
      </c>
      <c r="E29" s="114">
        <v>3932539</v>
      </c>
      <c r="F29" s="114">
        <v>3968891</v>
      </c>
      <c r="G29" s="114">
        <v>3957612</v>
      </c>
      <c r="H29" s="140">
        <v>3936643</v>
      </c>
      <c r="I29" s="115">
        <v>-38</v>
      </c>
      <c r="J29" s="116">
        <v>-9.6528946109667552E-4</v>
      </c>
    </row>
    <row r="30" spans="1:10" s="110" customFormat="1" ht="12" customHeight="1" x14ac:dyDescent="0.2">
      <c r="A30" s="118"/>
      <c r="B30" s="121" t="s">
        <v>110</v>
      </c>
      <c r="C30" s="113">
        <v>18.821302306845634</v>
      </c>
      <c r="D30" s="115">
        <v>1077455</v>
      </c>
      <c r="E30" s="114">
        <v>1065425</v>
      </c>
      <c r="F30" s="114">
        <v>1061053</v>
      </c>
      <c r="G30" s="114">
        <v>1042947</v>
      </c>
      <c r="H30" s="140">
        <v>1021467</v>
      </c>
      <c r="I30" s="115">
        <v>55988</v>
      </c>
      <c r="J30" s="116">
        <v>5.4811364439575634</v>
      </c>
    </row>
    <row r="31" spans="1:10" s="110" customFormat="1" ht="12" customHeight="1" x14ac:dyDescent="0.2">
      <c r="A31" s="120"/>
      <c r="B31" s="121" t="s">
        <v>111</v>
      </c>
      <c r="C31" s="113">
        <v>1.0724310644288382</v>
      </c>
      <c r="D31" s="115">
        <v>61393</v>
      </c>
      <c r="E31" s="114">
        <v>60803</v>
      </c>
      <c r="F31" s="114">
        <v>59902</v>
      </c>
      <c r="G31" s="114">
        <v>58083</v>
      </c>
      <c r="H31" s="140">
        <v>55412</v>
      </c>
      <c r="I31" s="115">
        <v>5981</v>
      </c>
      <c r="J31" s="116">
        <v>10.793690897278568</v>
      </c>
    </row>
    <row r="32" spans="1:10" s="110" customFormat="1" ht="12" customHeight="1" x14ac:dyDescent="0.2">
      <c r="A32" s="120"/>
      <c r="B32" s="121" t="s">
        <v>112</v>
      </c>
      <c r="C32" s="113">
        <v>0.29327521282061092</v>
      </c>
      <c r="D32" s="115">
        <v>16789</v>
      </c>
      <c r="E32" s="114">
        <v>16065</v>
      </c>
      <c r="F32" s="114">
        <v>16570</v>
      </c>
      <c r="G32" s="114">
        <v>14642</v>
      </c>
      <c r="H32" s="140">
        <v>13590</v>
      </c>
      <c r="I32" s="115">
        <v>3199</v>
      </c>
      <c r="J32" s="116">
        <v>23.539367181751288</v>
      </c>
    </row>
    <row r="33" spans="1:10" s="110" customFormat="1" ht="12" customHeight="1" x14ac:dyDescent="0.2">
      <c r="A33" s="118" t="s">
        <v>113</v>
      </c>
      <c r="B33" s="119" t="s">
        <v>181</v>
      </c>
      <c r="C33" s="113">
        <v>72.13829579658659</v>
      </c>
      <c r="D33" s="115">
        <v>4129670</v>
      </c>
      <c r="E33" s="114">
        <v>4136419</v>
      </c>
      <c r="F33" s="114">
        <v>4195173</v>
      </c>
      <c r="G33" s="114">
        <v>4138084</v>
      </c>
      <c r="H33" s="140">
        <v>4120883</v>
      </c>
      <c r="I33" s="115">
        <v>8787</v>
      </c>
      <c r="J33" s="116">
        <v>0.21323099927855269</v>
      </c>
    </row>
    <row r="34" spans="1:10" s="110" customFormat="1" ht="12" customHeight="1" x14ac:dyDescent="0.2">
      <c r="A34" s="118"/>
      <c r="B34" s="119" t="s">
        <v>182</v>
      </c>
      <c r="C34" s="113">
        <v>27.86170420341341</v>
      </c>
      <c r="D34" s="115">
        <v>1594987</v>
      </c>
      <c r="E34" s="114">
        <v>1593618</v>
      </c>
      <c r="F34" s="114">
        <v>1583796</v>
      </c>
      <c r="G34" s="114">
        <v>1564766</v>
      </c>
      <c r="H34" s="140">
        <v>1547020</v>
      </c>
      <c r="I34" s="115">
        <v>47967</v>
      </c>
      <c r="J34" s="116">
        <v>3.100606327002883</v>
      </c>
    </row>
    <row r="35" spans="1:10" s="110" customFormat="1" ht="12" customHeight="1" x14ac:dyDescent="0.2">
      <c r="A35" s="118" t="s">
        <v>113</v>
      </c>
      <c r="B35" s="119" t="s">
        <v>116</v>
      </c>
      <c r="C35" s="113">
        <v>84.27676976978708</v>
      </c>
      <c r="D35" s="115">
        <v>4824556</v>
      </c>
      <c r="E35" s="114">
        <v>4843707</v>
      </c>
      <c r="F35" s="114">
        <v>4878643</v>
      </c>
      <c r="G35" s="114">
        <v>4821356</v>
      </c>
      <c r="H35" s="140">
        <v>4811112</v>
      </c>
      <c r="I35" s="115">
        <v>13444</v>
      </c>
      <c r="J35" s="116">
        <v>0.27943643797941098</v>
      </c>
    </row>
    <row r="36" spans="1:10" s="110" customFormat="1" ht="12" customHeight="1" x14ac:dyDescent="0.2">
      <c r="A36" s="118"/>
      <c r="B36" s="119" t="s">
        <v>117</v>
      </c>
      <c r="C36" s="113">
        <v>15.688328575843059</v>
      </c>
      <c r="D36" s="115">
        <v>898103</v>
      </c>
      <c r="E36" s="114">
        <v>884405</v>
      </c>
      <c r="F36" s="114">
        <v>898394</v>
      </c>
      <c r="G36" s="114">
        <v>879450</v>
      </c>
      <c r="H36" s="140">
        <v>854782</v>
      </c>
      <c r="I36" s="115">
        <v>43321</v>
      </c>
      <c r="J36" s="116">
        <v>5.0680758368800465</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27441554</v>
      </c>
      <c r="E38" s="236">
        <v>27509686</v>
      </c>
      <c r="F38" s="236">
        <v>27669269</v>
      </c>
      <c r="G38" s="236">
        <v>27223430</v>
      </c>
      <c r="H38" s="241">
        <v>27137976</v>
      </c>
      <c r="I38" s="235">
        <v>303578</v>
      </c>
      <c r="J38" s="116">
        <v>1.1186464311118853</v>
      </c>
    </row>
    <row r="39" spans="1:10" s="110" customFormat="1" ht="12" customHeight="1" x14ac:dyDescent="0.2">
      <c r="A39" s="118" t="s">
        <v>105</v>
      </c>
      <c r="B39" s="119" t="s">
        <v>106</v>
      </c>
      <c r="C39" s="113">
        <v>54.248279816806296</v>
      </c>
      <c r="D39" s="115">
        <v>14886571</v>
      </c>
      <c r="E39" s="114">
        <v>14920349</v>
      </c>
      <c r="F39" s="114">
        <v>15072037</v>
      </c>
      <c r="G39" s="114">
        <v>14826108</v>
      </c>
      <c r="H39" s="140">
        <v>14759261</v>
      </c>
      <c r="I39" s="115">
        <v>127310</v>
      </c>
      <c r="J39" s="116">
        <v>0.86257706263206535</v>
      </c>
    </row>
    <row r="40" spans="1:10" s="110" customFormat="1" ht="12" customHeight="1" x14ac:dyDescent="0.2">
      <c r="A40" s="118"/>
      <c r="B40" s="119" t="s">
        <v>107</v>
      </c>
      <c r="C40" s="113">
        <v>45.751720183193704</v>
      </c>
      <c r="D40" s="115">
        <v>12554983</v>
      </c>
      <c r="E40" s="114">
        <v>12589337</v>
      </c>
      <c r="F40" s="114">
        <v>12597232</v>
      </c>
      <c r="G40" s="114">
        <v>12397322</v>
      </c>
      <c r="H40" s="140">
        <v>12378715</v>
      </c>
      <c r="I40" s="115">
        <v>176268</v>
      </c>
      <c r="J40" s="116">
        <v>1.4239604029982111</v>
      </c>
    </row>
    <row r="41" spans="1:10" s="110" customFormat="1" ht="12" customHeight="1" x14ac:dyDescent="0.2">
      <c r="A41" s="118" t="s">
        <v>105</v>
      </c>
      <c r="B41" s="121" t="s">
        <v>108</v>
      </c>
      <c r="C41" s="113">
        <v>10.538714389134086</v>
      </c>
      <c r="D41" s="115">
        <v>2891987</v>
      </c>
      <c r="E41" s="114">
        <v>2997767</v>
      </c>
      <c r="F41" s="114">
        <v>3072196</v>
      </c>
      <c r="G41" s="114">
        <v>2814032</v>
      </c>
      <c r="H41" s="140">
        <v>2889054</v>
      </c>
      <c r="I41" s="115">
        <v>2933</v>
      </c>
      <c r="J41" s="116">
        <v>0.10152112075440611</v>
      </c>
    </row>
    <row r="42" spans="1:10" s="110" customFormat="1" ht="12" customHeight="1" x14ac:dyDescent="0.2">
      <c r="A42" s="118"/>
      <c r="B42" s="121" t="s">
        <v>109</v>
      </c>
      <c r="C42" s="113">
        <v>68.326086780653895</v>
      </c>
      <c r="D42" s="115">
        <v>18749740</v>
      </c>
      <c r="E42" s="114">
        <v>18768586</v>
      </c>
      <c r="F42" s="114">
        <v>18897044</v>
      </c>
      <c r="G42" s="114">
        <v>18813939</v>
      </c>
      <c r="H42" s="140">
        <v>18759218</v>
      </c>
      <c r="I42" s="115">
        <v>-9478</v>
      </c>
      <c r="J42" s="116">
        <v>-5.0524494144691956E-2</v>
      </c>
    </row>
    <row r="43" spans="1:10" s="110" customFormat="1" ht="12" customHeight="1" x14ac:dyDescent="0.2">
      <c r="A43" s="118"/>
      <c r="B43" s="121" t="s">
        <v>110</v>
      </c>
      <c r="C43" s="113">
        <v>19.952805879725325</v>
      </c>
      <c r="D43" s="115">
        <v>5475360</v>
      </c>
      <c r="E43" s="114">
        <v>5419583</v>
      </c>
      <c r="F43" s="114">
        <v>5382047</v>
      </c>
      <c r="G43" s="114">
        <v>5289617</v>
      </c>
      <c r="H43" s="140">
        <v>5195801</v>
      </c>
      <c r="I43" s="115">
        <v>279559</v>
      </c>
      <c r="J43" s="116">
        <v>5.3804793524617285</v>
      </c>
    </row>
    <row r="44" spans="1:10" s="110" customFormat="1" ht="12" customHeight="1" x14ac:dyDescent="0.2">
      <c r="A44" s="120"/>
      <c r="B44" s="121" t="s">
        <v>111</v>
      </c>
      <c r="C44" s="113">
        <v>1.1823893063782029</v>
      </c>
      <c r="D44" s="115">
        <v>324466</v>
      </c>
      <c r="E44" s="114">
        <v>323748</v>
      </c>
      <c r="F44" s="114">
        <v>317982</v>
      </c>
      <c r="G44" s="114">
        <v>305842</v>
      </c>
      <c r="H44" s="140">
        <v>293903</v>
      </c>
      <c r="I44" s="115">
        <v>30563</v>
      </c>
      <c r="J44" s="116">
        <v>10.399009196911907</v>
      </c>
    </row>
    <row r="45" spans="1:10" s="110" customFormat="1" ht="12" customHeight="1" x14ac:dyDescent="0.2">
      <c r="A45" s="120"/>
      <c r="B45" s="121" t="s">
        <v>112</v>
      </c>
      <c r="C45" s="113">
        <v>0.34224738147118056</v>
      </c>
      <c r="D45" s="115">
        <v>93918</v>
      </c>
      <c r="E45" s="114">
        <v>91260</v>
      </c>
      <c r="F45" s="114">
        <v>93173</v>
      </c>
      <c r="G45" s="114">
        <v>81037</v>
      </c>
      <c r="H45" s="140">
        <v>76176</v>
      </c>
      <c r="I45" s="115">
        <v>17742</v>
      </c>
      <c r="J45" s="116">
        <v>23.290800252047887</v>
      </c>
    </row>
    <row r="46" spans="1:10" s="110" customFormat="1" ht="12" customHeight="1" x14ac:dyDescent="0.2">
      <c r="A46" s="118" t="s">
        <v>113</v>
      </c>
      <c r="B46" s="119" t="s">
        <v>181</v>
      </c>
      <c r="C46" s="113">
        <v>71.663525323675188</v>
      </c>
      <c r="D46" s="115">
        <v>19665585</v>
      </c>
      <c r="E46" s="114">
        <v>19737865</v>
      </c>
      <c r="F46" s="114">
        <v>19948582</v>
      </c>
      <c r="G46" s="114">
        <v>19598203</v>
      </c>
      <c r="H46" s="140">
        <v>19593539</v>
      </c>
      <c r="I46" s="115">
        <v>72046</v>
      </c>
      <c r="J46" s="116">
        <v>0.36770284326889596</v>
      </c>
    </row>
    <row r="47" spans="1:10" s="110" customFormat="1" ht="12" customHeight="1" x14ac:dyDescent="0.2">
      <c r="A47" s="118"/>
      <c r="B47" s="119" t="s">
        <v>182</v>
      </c>
      <c r="C47" s="113">
        <v>28.336474676324819</v>
      </c>
      <c r="D47" s="115">
        <v>7775969</v>
      </c>
      <c r="E47" s="114">
        <v>7771821</v>
      </c>
      <c r="F47" s="114">
        <v>7720686</v>
      </c>
      <c r="G47" s="114">
        <v>7625226</v>
      </c>
      <c r="H47" s="140">
        <v>7544437</v>
      </c>
      <c r="I47" s="115">
        <v>231532</v>
      </c>
      <c r="J47" s="116">
        <v>3.06891024472734</v>
      </c>
    </row>
    <row r="48" spans="1:10" s="110" customFormat="1" ht="12" customHeight="1" x14ac:dyDescent="0.2">
      <c r="A48" s="118" t="s">
        <v>113</v>
      </c>
      <c r="B48" s="119" t="s">
        <v>116</v>
      </c>
      <c r="C48" s="113">
        <v>86.197603823748466</v>
      </c>
      <c r="D48" s="115">
        <v>23653962</v>
      </c>
      <c r="E48" s="114">
        <v>23774742</v>
      </c>
      <c r="F48" s="114">
        <v>23889738</v>
      </c>
      <c r="G48" s="114">
        <v>23539136</v>
      </c>
      <c r="H48" s="140">
        <v>23545841</v>
      </c>
      <c r="I48" s="115">
        <v>108121</v>
      </c>
      <c r="J48" s="116">
        <v>0.45919362149774134</v>
      </c>
    </row>
    <row r="49" spans="1:10" s="110" customFormat="1" ht="12" customHeight="1" x14ac:dyDescent="0.2">
      <c r="A49" s="118"/>
      <c r="B49" s="119" t="s">
        <v>117</v>
      </c>
      <c r="C49" s="113">
        <v>13.748740322796587</v>
      </c>
      <c r="D49" s="115">
        <v>3772868</v>
      </c>
      <c r="E49" s="114">
        <v>3720476</v>
      </c>
      <c r="F49" s="114">
        <v>3765171</v>
      </c>
      <c r="G49" s="114">
        <v>3669112</v>
      </c>
      <c r="H49" s="140">
        <v>3577239</v>
      </c>
      <c r="I49" s="115">
        <v>195629</v>
      </c>
      <c r="J49" s="116">
        <v>5.4687148384550204</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128882</v>
      </c>
      <c r="E64" s="236">
        <v>128361</v>
      </c>
      <c r="F64" s="236">
        <v>131106</v>
      </c>
      <c r="G64" s="236">
        <v>128985</v>
      </c>
      <c r="H64" s="140">
        <v>127506</v>
      </c>
      <c r="I64" s="115">
        <v>1376</v>
      </c>
      <c r="J64" s="116">
        <v>1.0791649020438254</v>
      </c>
    </row>
    <row r="65" spans="1:12" s="110" customFormat="1" ht="12" customHeight="1" x14ac:dyDescent="0.2">
      <c r="A65" s="118" t="s">
        <v>105</v>
      </c>
      <c r="B65" s="119" t="s">
        <v>106</v>
      </c>
      <c r="C65" s="113">
        <v>53.756924939091569</v>
      </c>
      <c r="D65" s="235">
        <v>69283</v>
      </c>
      <c r="E65" s="236">
        <v>68771</v>
      </c>
      <c r="F65" s="236">
        <v>71136</v>
      </c>
      <c r="G65" s="236">
        <v>69958</v>
      </c>
      <c r="H65" s="140">
        <v>68837</v>
      </c>
      <c r="I65" s="115">
        <v>446</v>
      </c>
      <c r="J65" s="116">
        <v>0.64790737539404686</v>
      </c>
    </row>
    <row r="66" spans="1:12" s="110" customFormat="1" ht="12" customHeight="1" x14ac:dyDescent="0.2">
      <c r="A66" s="118"/>
      <c r="B66" s="119" t="s">
        <v>107</v>
      </c>
      <c r="C66" s="113">
        <v>46.243075060908431</v>
      </c>
      <c r="D66" s="235">
        <v>59599</v>
      </c>
      <c r="E66" s="236">
        <v>59590</v>
      </c>
      <c r="F66" s="236">
        <v>59970</v>
      </c>
      <c r="G66" s="236">
        <v>59027</v>
      </c>
      <c r="H66" s="140">
        <v>58669</v>
      </c>
      <c r="I66" s="115">
        <v>930</v>
      </c>
      <c r="J66" s="116">
        <v>1.5851642264228127</v>
      </c>
    </row>
    <row r="67" spans="1:12" s="110" customFormat="1" ht="12" customHeight="1" x14ac:dyDescent="0.2">
      <c r="A67" s="118" t="s">
        <v>105</v>
      </c>
      <c r="B67" s="121" t="s">
        <v>108</v>
      </c>
      <c r="C67" s="113">
        <v>13.647367359289893</v>
      </c>
      <c r="D67" s="235">
        <v>17589</v>
      </c>
      <c r="E67" s="236">
        <v>18039</v>
      </c>
      <c r="F67" s="236">
        <v>18709</v>
      </c>
      <c r="G67" s="236">
        <v>17447</v>
      </c>
      <c r="H67" s="140">
        <v>17735</v>
      </c>
      <c r="I67" s="115">
        <v>-146</v>
      </c>
      <c r="J67" s="116">
        <v>-0.82323089935156468</v>
      </c>
    </row>
    <row r="68" spans="1:12" s="110" customFormat="1" ht="12" customHeight="1" x14ac:dyDescent="0.2">
      <c r="A68" s="118"/>
      <c r="B68" s="121" t="s">
        <v>109</v>
      </c>
      <c r="C68" s="113">
        <v>65.559969584581239</v>
      </c>
      <c r="D68" s="235">
        <v>84495</v>
      </c>
      <c r="E68" s="236">
        <v>83779</v>
      </c>
      <c r="F68" s="236">
        <v>85615</v>
      </c>
      <c r="G68" s="236">
        <v>85291</v>
      </c>
      <c r="H68" s="140">
        <v>84321</v>
      </c>
      <c r="I68" s="115">
        <v>174</v>
      </c>
      <c r="J68" s="116">
        <v>0.20635428896716121</v>
      </c>
    </row>
    <row r="69" spans="1:12" s="110" customFormat="1" ht="12" customHeight="1" x14ac:dyDescent="0.2">
      <c r="A69" s="118"/>
      <c r="B69" s="121" t="s">
        <v>110</v>
      </c>
      <c r="C69" s="113">
        <v>19.76381496252386</v>
      </c>
      <c r="D69" s="235">
        <v>25472</v>
      </c>
      <c r="E69" s="236">
        <v>25229</v>
      </c>
      <c r="F69" s="236">
        <v>25476</v>
      </c>
      <c r="G69" s="236">
        <v>24976</v>
      </c>
      <c r="H69" s="140">
        <v>24243</v>
      </c>
      <c r="I69" s="115">
        <v>1229</v>
      </c>
      <c r="J69" s="116">
        <v>5.069504599265767</v>
      </c>
    </row>
    <row r="70" spans="1:12" s="110" customFormat="1" ht="12" customHeight="1" x14ac:dyDescent="0.2">
      <c r="A70" s="120"/>
      <c r="B70" s="121" t="s">
        <v>111</v>
      </c>
      <c r="C70" s="113">
        <v>1.0288480936050031</v>
      </c>
      <c r="D70" s="235">
        <v>1326</v>
      </c>
      <c r="E70" s="236">
        <v>1314</v>
      </c>
      <c r="F70" s="236">
        <v>1306</v>
      </c>
      <c r="G70" s="236">
        <v>1271</v>
      </c>
      <c r="H70" s="140">
        <v>1207</v>
      </c>
      <c r="I70" s="115">
        <v>119</v>
      </c>
      <c r="J70" s="116">
        <v>9.8591549295774641</v>
      </c>
    </row>
    <row r="71" spans="1:12" s="110" customFormat="1" ht="12" customHeight="1" x14ac:dyDescent="0.2">
      <c r="A71" s="120"/>
      <c r="B71" s="121" t="s">
        <v>112</v>
      </c>
      <c r="C71" s="113">
        <v>0.26613491410747814</v>
      </c>
      <c r="D71" s="235">
        <v>343</v>
      </c>
      <c r="E71" s="236">
        <v>316</v>
      </c>
      <c r="F71" s="236">
        <v>341</v>
      </c>
      <c r="G71" s="236">
        <v>311</v>
      </c>
      <c r="H71" s="140">
        <v>287</v>
      </c>
      <c r="I71" s="115">
        <v>56</v>
      </c>
      <c r="J71" s="116">
        <v>19.512195121951219</v>
      </c>
    </row>
    <row r="72" spans="1:12" s="110" customFormat="1" ht="12" customHeight="1" x14ac:dyDescent="0.2">
      <c r="A72" s="118" t="s">
        <v>113</v>
      </c>
      <c r="B72" s="119" t="s">
        <v>181</v>
      </c>
      <c r="C72" s="113">
        <v>71.262860601170061</v>
      </c>
      <c r="D72" s="235">
        <v>91845</v>
      </c>
      <c r="E72" s="236">
        <v>91442</v>
      </c>
      <c r="F72" s="236">
        <v>94115</v>
      </c>
      <c r="G72" s="236">
        <v>92579</v>
      </c>
      <c r="H72" s="140">
        <v>91784</v>
      </c>
      <c r="I72" s="115">
        <v>61</v>
      </c>
      <c r="J72" s="116">
        <v>6.6460385252331555E-2</v>
      </c>
    </row>
    <row r="73" spans="1:12" s="110" customFormat="1" ht="12" customHeight="1" x14ac:dyDescent="0.2">
      <c r="A73" s="118"/>
      <c r="B73" s="119" t="s">
        <v>182</v>
      </c>
      <c r="C73" s="113">
        <v>28.737139398829939</v>
      </c>
      <c r="D73" s="115">
        <v>37037</v>
      </c>
      <c r="E73" s="114">
        <v>36919</v>
      </c>
      <c r="F73" s="114">
        <v>36991</v>
      </c>
      <c r="G73" s="114">
        <v>36406</v>
      </c>
      <c r="H73" s="140">
        <v>35722</v>
      </c>
      <c r="I73" s="115">
        <v>1315</v>
      </c>
      <c r="J73" s="116">
        <v>3.6812048597502938</v>
      </c>
    </row>
    <row r="74" spans="1:12" s="110" customFormat="1" ht="12" customHeight="1" x14ac:dyDescent="0.2">
      <c r="A74" s="118" t="s">
        <v>113</v>
      </c>
      <c r="B74" s="119" t="s">
        <v>116</v>
      </c>
      <c r="C74" s="113">
        <v>91.025899660154252</v>
      </c>
      <c r="D74" s="115">
        <v>117316</v>
      </c>
      <c r="E74" s="114">
        <v>117199</v>
      </c>
      <c r="F74" s="114">
        <v>119560</v>
      </c>
      <c r="G74" s="114">
        <v>118046</v>
      </c>
      <c r="H74" s="140">
        <v>117127</v>
      </c>
      <c r="I74" s="115">
        <v>189</v>
      </c>
      <c r="J74" s="116">
        <v>0.16136330649636718</v>
      </c>
    </row>
    <row r="75" spans="1:12" s="110" customFormat="1" ht="12" customHeight="1" x14ac:dyDescent="0.2">
      <c r="A75" s="142"/>
      <c r="B75" s="124" t="s">
        <v>117</v>
      </c>
      <c r="C75" s="125">
        <v>8.9570304619729679</v>
      </c>
      <c r="D75" s="143">
        <v>11544</v>
      </c>
      <c r="E75" s="144">
        <v>11142</v>
      </c>
      <c r="F75" s="144">
        <v>11525</v>
      </c>
      <c r="G75" s="144">
        <v>10921</v>
      </c>
      <c r="H75" s="145">
        <v>10358</v>
      </c>
      <c r="I75" s="143">
        <v>1186</v>
      </c>
      <c r="J75" s="146">
        <v>11.450086889360881</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516</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128182</v>
      </c>
      <c r="G11" s="114">
        <v>127370</v>
      </c>
      <c r="H11" s="114">
        <v>130585</v>
      </c>
      <c r="I11" s="114">
        <v>128556</v>
      </c>
      <c r="J11" s="140">
        <v>126723</v>
      </c>
      <c r="K11" s="114">
        <v>1459</v>
      </c>
      <c r="L11" s="116">
        <v>1.1513300663652217</v>
      </c>
    </row>
    <row r="12" spans="1:17" s="110" customFormat="1" ht="24.95" customHeight="1" x14ac:dyDescent="0.2">
      <c r="A12" s="604" t="s">
        <v>185</v>
      </c>
      <c r="B12" s="605"/>
      <c r="C12" s="605"/>
      <c r="D12" s="606"/>
      <c r="E12" s="113">
        <v>53.535597821847063</v>
      </c>
      <c r="F12" s="115">
        <v>68623</v>
      </c>
      <c r="G12" s="114">
        <v>67869</v>
      </c>
      <c r="H12" s="114">
        <v>70536</v>
      </c>
      <c r="I12" s="114">
        <v>69447</v>
      </c>
      <c r="J12" s="140">
        <v>68055</v>
      </c>
      <c r="K12" s="114">
        <v>568</v>
      </c>
      <c r="L12" s="116">
        <v>0.83461905811476012</v>
      </c>
    </row>
    <row r="13" spans="1:17" s="110" customFormat="1" ht="15" customHeight="1" x14ac:dyDescent="0.2">
      <c r="A13" s="120"/>
      <c r="B13" s="612" t="s">
        <v>107</v>
      </c>
      <c r="C13" s="612"/>
      <c r="E13" s="113">
        <v>46.464402178152937</v>
      </c>
      <c r="F13" s="115">
        <v>59559</v>
      </c>
      <c r="G13" s="114">
        <v>59501</v>
      </c>
      <c r="H13" s="114">
        <v>60049</v>
      </c>
      <c r="I13" s="114">
        <v>59109</v>
      </c>
      <c r="J13" s="140">
        <v>58668</v>
      </c>
      <c r="K13" s="114">
        <v>891</v>
      </c>
      <c r="L13" s="116">
        <v>1.518715483739006</v>
      </c>
    </row>
    <row r="14" spans="1:17" s="110" customFormat="1" ht="24.95" customHeight="1" x14ac:dyDescent="0.2">
      <c r="A14" s="604" t="s">
        <v>186</v>
      </c>
      <c r="B14" s="605"/>
      <c r="C14" s="605"/>
      <c r="D14" s="606"/>
      <c r="E14" s="113">
        <v>13.520619119689192</v>
      </c>
      <c r="F14" s="115">
        <v>17331</v>
      </c>
      <c r="G14" s="114">
        <v>17770</v>
      </c>
      <c r="H14" s="114">
        <v>18476</v>
      </c>
      <c r="I14" s="114">
        <v>17289</v>
      </c>
      <c r="J14" s="140">
        <v>17498</v>
      </c>
      <c r="K14" s="114">
        <v>-167</v>
      </c>
      <c r="L14" s="116">
        <v>-0.95439478797576871</v>
      </c>
    </row>
    <row r="15" spans="1:17" s="110" customFormat="1" ht="15" customHeight="1" x14ac:dyDescent="0.2">
      <c r="A15" s="120"/>
      <c r="B15" s="119"/>
      <c r="C15" s="258" t="s">
        <v>106</v>
      </c>
      <c r="E15" s="113">
        <v>55.478622122208762</v>
      </c>
      <c r="F15" s="115">
        <v>9615</v>
      </c>
      <c r="G15" s="114">
        <v>9816</v>
      </c>
      <c r="H15" s="114">
        <v>10384</v>
      </c>
      <c r="I15" s="114">
        <v>9624</v>
      </c>
      <c r="J15" s="140">
        <v>9664</v>
      </c>
      <c r="K15" s="114">
        <v>-49</v>
      </c>
      <c r="L15" s="116">
        <v>-0.50703642384105962</v>
      </c>
    </row>
    <row r="16" spans="1:17" s="110" customFormat="1" ht="15" customHeight="1" x14ac:dyDescent="0.2">
      <c r="A16" s="120"/>
      <c r="B16" s="119"/>
      <c r="C16" s="258" t="s">
        <v>107</v>
      </c>
      <c r="E16" s="113">
        <v>44.521377877791238</v>
      </c>
      <c r="F16" s="115">
        <v>7716</v>
      </c>
      <c r="G16" s="114">
        <v>7954</v>
      </c>
      <c r="H16" s="114">
        <v>8092</v>
      </c>
      <c r="I16" s="114">
        <v>7665</v>
      </c>
      <c r="J16" s="140">
        <v>7834</v>
      </c>
      <c r="K16" s="114">
        <v>-118</v>
      </c>
      <c r="L16" s="116">
        <v>-1.5062547868266531</v>
      </c>
    </row>
    <row r="17" spans="1:12" s="110" customFormat="1" ht="15" customHeight="1" x14ac:dyDescent="0.2">
      <c r="A17" s="120"/>
      <c r="B17" s="121" t="s">
        <v>109</v>
      </c>
      <c r="C17" s="258"/>
      <c r="E17" s="113">
        <v>66.198062130408331</v>
      </c>
      <c r="F17" s="115">
        <v>84854</v>
      </c>
      <c r="G17" s="114">
        <v>83939</v>
      </c>
      <c r="H17" s="114">
        <v>86095</v>
      </c>
      <c r="I17" s="114">
        <v>85766</v>
      </c>
      <c r="J17" s="140">
        <v>84566</v>
      </c>
      <c r="K17" s="114">
        <v>288</v>
      </c>
      <c r="L17" s="116">
        <v>0.34056240096492679</v>
      </c>
    </row>
    <row r="18" spans="1:12" s="110" customFormat="1" ht="15" customHeight="1" x14ac:dyDescent="0.2">
      <c r="A18" s="120"/>
      <c r="B18" s="119"/>
      <c r="C18" s="258" t="s">
        <v>106</v>
      </c>
      <c r="E18" s="113">
        <v>53.682796332524099</v>
      </c>
      <c r="F18" s="115">
        <v>45552</v>
      </c>
      <c r="G18" s="114">
        <v>44829</v>
      </c>
      <c r="H18" s="114">
        <v>46573</v>
      </c>
      <c r="I18" s="114">
        <v>46495</v>
      </c>
      <c r="J18" s="140">
        <v>45562</v>
      </c>
      <c r="K18" s="114">
        <v>-10</v>
      </c>
      <c r="L18" s="116">
        <v>-2.1948114656950967E-2</v>
      </c>
    </row>
    <row r="19" spans="1:12" s="110" customFormat="1" ht="15" customHeight="1" x14ac:dyDescent="0.2">
      <c r="A19" s="120"/>
      <c r="B19" s="119"/>
      <c r="C19" s="258" t="s">
        <v>107</v>
      </c>
      <c r="E19" s="113">
        <v>46.317203667475901</v>
      </c>
      <c r="F19" s="115">
        <v>39302</v>
      </c>
      <c r="G19" s="114">
        <v>39110</v>
      </c>
      <c r="H19" s="114">
        <v>39522</v>
      </c>
      <c r="I19" s="114">
        <v>39271</v>
      </c>
      <c r="J19" s="140">
        <v>39004</v>
      </c>
      <c r="K19" s="114">
        <v>298</v>
      </c>
      <c r="L19" s="116">
        <v>0.76402420264588244</v>
      </c>
    </row>
    <row r="20" spans="1:12" s="110" customFormat="1" ht="15" customHeight="1" x14ac:dyDescent="0.2">
      <c r="A20" s="120"/>
      <c r="B20" s="121" t="s">
        <v>110</v>
      </c>
      <c r="C20" s="258"/>
      <c r="E20" s="113">
        <v>19.225788332215132</v>
      </c>
      <c r="F20" s="115">
        <v>24644</v>
      </c>
      <c r="G20" s="114">
        <v>24318</v>
      </c>
      <c r="H20" s="114">
        <v>24669</v>
      </c>
      <c r="I20" s="114">
        <v>24181</v>
      </c>
      <c r="J20" s="140">
        <v>23404</v>
      </c>
      <c r="K20" s="114">
        <v>1240</v>
      </c>
      <c r="L20" s="116">
        <v>5.2982396171594601</v>
      </c>
    </row>
    <row r="21" spans="1:12" s="110" customFormat="1" ht="15" customHeight="1" x14ac:dyDescent="0.2">
      <c r="A21" s="120"/>
      <c r="B21" s="119"/>
      <c r="C21" s="258" t="s">
        <v>106</v>
      </c>
      <c r="E21" s="113">
        <v>51.261970459341015</v>
      </c>
      <c r="F21" s="115">
        <v>12633</v>
      </c>
      <c r="G21" s="114">
        <v>12406</v>
      </c>
      <c r="H21" s="114">
        <v>12750</v>
      </c>
      <c r="I21" s="114">
        <v>12508</v>
      </c>
      <c r="J21" s="140">
        <v>12050</v>
      </c>
      <c r="K21" s="114">
        <v>583</v>
      </c>
      <c r="L21" s="116">
        <v>4.8381742738589208</v>
      </c>
    </row>
    <row r="22" spans="1:12" s="110" customFormat="1" ht="15" customHeight="1" x14ac:dyDescent="0.2">
      <c r="A22" s="120"/>
      <c r="B22" s="119"/>
      <c r="C22" s="258" t="s">
        <v>107</v>
      </c>
      <c r="E22" s="113">
        <v>48.738029540658985</v>
      </c>
      <c r="F22" s="115">
        <v>12011</v>
      </c>
      <c r="G22" s="114">
        <v>11912</v>
      </c>
      <c r="H22" s="114">
        <v>11919</v>
      </c>
      <c r="I22" s="114">
        <v>11673</v>
      </c>
      <c r="J22" s="140">
        <v>11354</v>
      </c>
      <c r="K22" s="114">
        <v>657</v>
      </c>
      <c r="L22" s="116">
        <v>5.7865069579002997</v>
      </c>
    </row>
    <row r="23" spans="1:12" s="110" customFormat="1" ht="15" customHeight="1" x14ac:dyDescent="0.2">
      <c r="A23" s="120"/>
      <c r="B23" s="121" t="s">
        <v>111</v>
      </c>
      <c r="C23" s="258"/>
      <c r="E23" s="113">
        <v>1.0555304176873508</v>
      </c>
      <c r="F23" s="115">
        <v>1353</v>
      </c>
      <c r="G23" s="114">
        <v>1343</v>
      </c>
      <c r="H23" s="114">
        <v>1345</v>
      </c>
      <c r="I23" s="114">
        <v>1320</v>
      </c>
      <c r="J23" s="140">
        <v>1255</v>
      </c>
      <c r="K23" s="114">
        <v>98</v>
      </c>
      <c r="L23" s="116">
        <v>7.808764940239044</v>
      </c>
    </row>
    <row r="24" spans="1:12" s="110" customFormat="1" ht="15" customHeight="1" x14ac:dyDescent="0.2">
      <c r="A24" s="120"/>
      <c r="B24" s="119"/>
      <c r="C24" s="258" t="s">
        <v>106</v>
      </c>
      <c r="E24" s="113">
        <v>60.827790096082779</v>
      </c>
      <c r="F24" s="115">
        <v>823</v>
      </c>
      <c r="G24" s="114">
        <v>818</v>
      </c>
      <c r="H24" s="114">
        <v>829</v>
      </c>
      <c r="I24" s="114">
        <v>820</v>
      </c>
      <c r="J24" s="140">
        <v>779</v>
      </c>
      <c r="K24" s="114">
        <v>44</v>
      </c>
      <c r="L24" s="116">
        <v>5.6482670089858793</v>
      </c>
    </row>
    <row r="25" spans="1:12" s="110" customFormat="1" ht="15" customHeight="1" x14ac:dyDescent="0.2">
      <c r="A25" s="120"/>
      <c r="B25" s="119"/>
      <c r="C25" s="258" t="s">
        <v>107</v>
      </c>
      <c r="E25" s="113">
        <v>39.172209903917221</v>
      </c>
      <c r="F25" s="115">
        <v>530</v>
      </c>
      <c r="G25" s="114">
        <v>525</v>
      </c>
      <c r="H25" s="114">
        <v>516</v>
      </c>
      <c r="I25" s="114">
        <v>500</v>
      </c>
      <c r="J25" s="140">
        <v>476</v>
      </c>
      <c r="K25" s="114">
        <v>54</v>
      </c>
      <c r="L25" s="116">
        <v>11.344537815126051</v>
      </c>
    </row>
    <row r="26" spans="1:12" s="110" customFormat="1" ht="15" customHeight="1" x14ac:dyDescent="0.2">
      <c r="A26" s="120"/>
      <c r="C26" s="121" t="s">
        <v>187</v>
      </c>
      <c r="D26" s="110" t="s">
        <v>188</v>
      </c>
      <c r="E26" s="113">
        <v>0.27070883587399169</v>
      </c>
      <c r="F26" s="115">
        <v>347</v>
      </c>
      <c r="G26" s="114">
        <v>312</v>
      </c>
      <c r="H26" s="114">
        <v>335</v>
      </c>
      <c r="I26" s="114">
        <v>308</v>
      </c>
      <c r="J26" s="140">
        <v>292</v>
      </c>
      <c r="K26" s="114">
        <v>55</v>
      </c>
      <c r="L26" s="116">
        <v>18.835616438356166</v>
      </c>
    </row>
    <row r="27" spans="1:12" s="110" customFormat="1" ht="15" customHeight="1" x14ac:dyDescent="0.2">
      <c r="A27" s="120"/>
      <c r="B27" s="119"/>
      <c r="D27" s="259" t="s">
        <v>106</v>
      </c>
      <c r="E27" s="113">
        <v>50.720461095100866</v>
      </c>
      <c r="F27" s="115">
        <v>176</v>
      </c>
      <c r="G27" s="114">
        <v>158</v>
      </c>
      <c r="H27" s="114">
        <v>169</v>
      </c>
      <c r="I27" s="114">
        <v>157</v>
      </c>
      <c r="J27" s="140">
        <v>149</v>
      </c>
      <c r="K27" s="114">
        <v>27</v>
      </c>
      <c r="L27" s="116">
        <v>18.120805369127517</v>
      </c>
    </row>
    <row r="28" spans="1:12" s="110" customFormat="1" ht="15" customHeight="1" x14ac:dyDescent="0.2">
      <c r="A28" s="120"/>
      <c r="B28" s="119"/>
      <c r="D28" s="259" t="s">
        <v>107</v>
      </c>
      <c r="E28" s="113">
        <v>49.279538904899134</v>
      </c>
      <c r="F28" s="115">
        <v>171</v>
      </c>
      <c r="G28" s="114">
        <v>154</v>
      </c>
      <c r="H28" s="114">
        <v>166</v>
      </c>
      <c r="I28" s="114">
        <v>151</v>
      </c>
      <c r="J28" s="140">
        <v>143</v>
      </c>
      <c r="K28" s="114">
        <v>28</v>
      </c>
      <c r="L28" s="116">
        <v>19.58041958041958</v>
      </c>
    </row>
    <row r="29" spans="1:12" s="110" customFormat="1" ht="24.95" customHeight="1" x14ac:dyDescent="0.2">
      <c r="A29" s="604" t="s">
        <v>189</v>
      </c>
      <c r="B29" s="605"/>
      <c r="C29" s="605"/>
      <c r="D29" s="606"/>
      <c r="E29" s="113">
        <v>87.097252344322911</v>
      </c>
      <c r="F29" s="115">
        <v>111643</v>
      </c>
      <c r="G29" s="114">
        <v>111400</v>
      </c>
      <c r="H29" s="114">
        <v>113984</v>
      </c>
      <c r="I29" s="114">
        <v>112515</v>
      </c>
      <c r="J29" s="140">
        <v>111472</v>
      </c>
      <c r="K29" s="114">
        <v>171</v>
      </c>
      <c r="L29" s="116">
        <v>0.15340175111238696</v>
      </c>
    </row>
    <row r="30" spans="1:12" s="110" customFormat="1" ht="15" customHeight="1" x14ac:dyDescent="0.2">
      <c r="A30" s="120"/>
      <c r="B30" s="119"/>
      <c r="C30" s="258" t="s">
        <v>106</v>
      </c>
      <c r="E30" s="113">
        <v>51.317144827709754</v>
      </c>
      <c r="F30" s="115">
        <v>57292</v>
      </c>
      <c r="G30" s="114">
        <v>56951</v>
      </c>
      <c r="H30" s="114">
        <v>59047</v>
      </c>
      <c r="I30" s="114">
        <v>58314</v>
      </c>
      <c r="J30" s="140">
        <v>57498</v>
      </c>
      <c r="K30" s="114">
        <v>-206</v>
      </c>
      <c r="L30" s="116">
        <v>-0.35827333124630423</v>
      </c>
    </row>
    <row r="31" spans="1:12" s="110" customFormat="1" ht="15" customHeight="1" x14ac:dyDescent="0.2">
      <c r="A31" s="120"/>
      <c r="B31" s="119"/>
      <c r="C31" s="258" t="s">
        <v>107</v>
      </c>
      <c r="E31" s="113">
        <v>48.682855172290246</v>
      </c>
      <c r="F31" s="115">
        <v>54351</v>
      </c>
      <c r="G31" s="114">
        <v>54449</v>
      </c>
      <c r="H31" s="114">
        <v>54937</v>
      </c>
      <c r="I31" s="114">
        <v>54201</v>
      </c>
      <c r="J31" s="140">
        <v>53974</v>
      </c>
      <c r="K31" s="114">
        <v>377</v>
      </c>
      <c r="L31" s="116">
        <v>0.69848445547856375</v>
      </c>
    </row>
    <row r="32" spans="1:12" s="110" customFormat="1" ht="15" customHeight="1" x14ac:dyDescent="0.2">
      <c r="A32" s="120"/>
      <c r="B32" s="119" t="s">
        <v>117</v>
      </c>
      <c r="C32" s="258"/>
      <c r="E32" s="113">
        <v>12.887924981666693</v>
      </c>
      <c r="F32" s="115">
        <v>16520</v>
      </c>
      <c r="G32" s="114">
        <v>15953</v>
      </c>
      <c r="H32" s="114">
        <v>16582</v>
      </c>
      <c r="I32" s="114">
        <v>16022</v>
      </c>
      <c r="J32" s="140">
        <v>15231</v>
      </c>
      <c r="K32" s="114">
        <v>1289</v>
      </c>
      <c r="L32" s="116">
        <v>8.463003085811831</v>
      </c>
    </row>
    <row r="33" spans="1:12" s="110" customFormat="1" ht="15" customHeight="1" x14ac:dyDescent="0.2">
      <c r="A33" s="120"/>
      <c r="B33" s="119"/>
      <c r="C33" s="258" t="s">
        <v>106</v>
      </c>
      <c r="E33" s="113">
        <v>68.492736077481837</v>
      </c>
      <c r="F33" s="115">
        <v>11315</v>
      </c>
      <c r="G33" s="114">
        <v>10905</v>
      </c>
      <c r="H33" s="114">
        <v>11474</v>
      </c>
      <c r="I33" s="114">
        <v>11118</v>
      </c>
      <c r="J33" s="140">
        <v>10541</v>
      </c>
      <c r="K33" s="114">
        <v>774</v>
      </c>
      <c r="L33" s="116">
        <v>7.3427568541884067</v>
      </c>
    </row>
    <row r="34" spans="1:12" s="110" customFormat="1" ht="15" customHeight="1" x14ac:dyDescent="0.2">
      <c r="A34" s="120"/>
      <c r="B34" s="119"/>
      <c r="C34" s="258" t="s">
        <v>107</v>
      </c>
      <c r="E34" s="113">
        <v>31.50726392251816</v>
      </c>
      <c r="F34" s="115">
        <v>5205</v>
      </c>
      <c r="G34" s="114">
        <v>5048</v>
      </c>
      <c r="H34" s="114">
        <v>5108</v>
      </c>
      <c r="I34" s="114">
        <v>4904</v>
      </c>
      <c r="J34" s="140">
        <v>4690</v>
      </c>
      <c r="K34" s="114">
        <v>515</v>
      </c>
      <c r="L34" s="116">
        <v>10.980810234541577</v>
      </c>
    </row>
    <row r="35" spans="1:12" s="110" customFormat="1" ht="24.95" customHeight="1" x14ac:dyDescent="0.2">
      <c r="A35" s="604" t="s">
        <v>190</v>
      </c>
      <c r="B35" s="605"/>
      <c r="C35" s="605"/>
      <c r="D35" s="606"/>
      <c r="E35" s="113">
        <v>70.988126257976944</v>
      </c>
      <c r="F35" s="115">
        <v>90994</v>
      </c>
      <c r="G35" s="114">
        <v>90346</v>
      </c>
      <c r="H35" s="114">
        <v>93411</v>
      </c>
      <c r="I35" s="114">
        <v>91971</v>
      </c>
      <c r="J35" s="140">
        <v>90866</v>
      </c>
      <c r="K35" s="114">
        <v>128</v>
      </c>
      <c r="L35" s="116">
        <v>0.14086677084938259</v>
      </c>
    </row>
    <row r="36" spans="1:12" s="110" customFormat="1" ht="15" customHeight="1" x14ac:dyDescent="0.2">
      <c r="A36" s="120"/>
      <c r="B36" s="119"/>
      <c r="C36" s="258" t="s">
        <v>106</v>
      </c>
      <c r="E36" s="113">
        <v>68.993560014946041</v>
      </c>
      <c r="F36" s="115">
        <v>62780</v>
      </c>
      <c r="G36" s="114">
        <v>62052</v>
      </c>
      <c r="H36" s="114">
        <v>64654</v>
      </c>
      <c r="I36" s="114">
        <v>63677</v>
      </c>
      <c r="J36" s="140">
        <v>62607</v>
      </c>
      <c r="K36" s="114">
        <v>173</v>
      </c>
      <c r="L36" s="116">
        <v>0.27632692829875255</v>
      </c>
    </row>
    <row r="37" spans="1:12" s="110" customFormat="1" ht="15" customHeight="1" x14ac:dyDescent="0.2">
      <c r="A37" s="120"/>
      <c r="B37" s="119"/>
      <c r="C37" s="258" t="s">
        <v>107</v>
      </c>
      <c r="E37" s="113">
        <v>31.006439985053959</v>
      </c>
      <c r="F37" s="115">
        <v>28214</v>
      </c>
      <c r="G37" s="114">
        <v>28294</v>
      </c>
      <c r="H37" s="114">
        <v>28757</v>
      </c>
      <c r="I37" s="114">
        <v>28294</v>
      </c>
      <c r="J37" s="140">
        <v>28259</v>
      </c>
      <c r="K37" s="114">
        <v>-45</v>
      </c>
      <c r="L37" s="116">
        <v>-0.15924130365547259</v>
      </c>
    </row>
    <row r="38" spans="1:12" s="110" customFormat="1" ht="15" customHeight="1" x14ac:dyDescent="0.2">
      <c r="A38" s="120"/>
      <c r="B38" s="119" t="s">
        <v>182</v>
      </c>
      <c r="C38" s="258"/>
      <c r="E38" s="113">
        <v>29.011873742023059</v>
      </c>
      <c r="F38" s="115">
        <v>37188</v>
      </c>
      <c r="G38" s="114">
        <v>37024</v>
      </c>
      <c r="H38" s="114">
        <v>37174</v>
      </c>
      <c r="I38" s="114">
        <v>36585</v>
      </c>
      <c r="J38" s="140">
        <v>35857</v>
      </c>
      <c r="K38" s="114">
        <v>1331</v>
      </c>
      <c r="L38" s="116">
        <v>3.7119669799481274</v>
      </c>
    </row>
    <row r="39" spans="1:12" s="110" customFormat="1" ht="15" customHeight="1" x14ac:dyDescent="0.2">
      <c r="A39" s="120"/>
      <c r="B39" s="119"/>
      <c r="C39" s="258" t="s">
        <v>106</v>
      </c>
      <c r="E39" s="113">
        <v>15.712057653006346</v>
      </c>
      <c r="F39" s="115">
        <v>5843</v>
      </c>
      <c r="G39" s="114">
        <v>5817</v>
      </c>
      <c r="H39" s="114">
        <v>5882</v>
      </c>
      <c r="I39" s="114">
        <v>5770</v>
      </c>
      <c r="J39" s="140">
        <v>5448</v>
      </c>
      <c r="K39" s="114">
        <v>395</v>
      </c>
      <c r="L39" s="116">
        <v>7.2503671071953013</v>
      </c>
    </row>
    <row r="40" spans="1:12" s="110" customFormat="1" ht="15" customHeight="1" x14ac:dyDescent="0.2">
      <c r="A40" s="120"/>
      <c r="B40" s="119"/>
      <c r="C40" s="258" t="s">
        <v>107</v>
      </c>
      <c r="E40" s="113">
        <v>84.28794234699366</v>
      </c>
      <c r="F40" s="115">
        <v>31345</v>
      </c>
      <c r="G40" s="114">
        <v>31207</v>
      </c>
      <c r="H40" s="114">
        <v>31292</v>
      </c>
      <c r="I40" s="114">
        <v>30815</v>
      </c>
      <c r="J40" s="140">
        <v>30409</v>
      </c>
      <c r="K40" s="114">
        <v>936</v>
      </c>
      <c r="L40" s="116">
        <v>3.0780361077312639</v>
      </c>
    </row>
    <row r="41" spans="1:12" s="110" customFormat="1" ht="24.75" customHeight="1" x14ac:dyDescent="0.2">
      <c r="A41" s="604" t="s">
        <v>519</v>
      </c>
      <c r="B41" s="605"/>
      <c r="C41" s="605"/>
      <c r="D41" s="606"/>
      <c r="E41" s="113">
        <v>5.2394251923046919</v>
      </c>
      <c r="F41" s="115">
        <v>6716</v>
      </c>
      <c r="G41" s="114">
        <v>7446</v>
      </c>
      <c r="H41" s="114">
        <v>7476</v>
      </c>
      <c r="I41" s="114">
        <v>6630</v>
      </c>
      <c r="J41" s="140">
        <v>6799</v>
      </c>
      <c r="K41" s="114">
        <v>-83</v>
      </c>
      <c r="L41" s="116">
        <v>-1.2207677599647007</v>
      </c>
    </row>
    <row r="42" spans="1:12" s="110" customFormat="1" ht="15" customHeight="1" x14ac:dyDescent="0.2">
      <c r="A42" s="120"/>
      <c r="B42" s="119"/>
      <c r="C42" s="258" t="s">
        <v>106</v>
      </c>
      <c r="E42" s="113">
        <v>57.891602144133415</v>
      </c>
      <c r="F42" s="115">
        <v>3888</v>
      </c>
      <c r="G42" s="114">
        <v>4380</v>
      </c>
      <c r="H42" s="114">
        <v>4426</v>
      </c>
      <c r="I42" s="114">
        <v>3785</v>
      </c>
      <c r="J42" s="140">
        <v>3890</v>
      </c>
      <c r="K42" s="114">
        <v>-2</v>
      </c>
      <c r="L42" s="116">
        <v>-5.1413881748071981E-2</v>
      </c>
    </row>
    <row r="43" spans="1:12" s="110" customFormat="1" ht="15" customHeight="1" x14ac:dyDescent="0.2">
      <c r="A43" s="123"/>
      <c r="B43" s="124"/>
      <c r="C43" s="260" t="s">
        <v>107</v>
      </c>
      <c r="D43" s="261"/>
      <c r="E43" s="125">
        <v>42.108397855866585</v>
      </c>
      <c r="F43" s="143">
        <v>2828</v>
      </c>
      <c r="G43" s="144">
        <v>3066</v>
      </c>
      <c r="H43" s="144">
        <v>3050</v>
      </c>
      <c r="I43" s="144">
        <v>2845</v>
      </c>
      <c r="J43" s="145">
        <v>2909</v>
      </c>
      <c r="K43" s="144">
        <v>-81</v>
      </c>
      <c r="L43" s="146">
        <v>-2.7844620144379513</v>
      </c>
    </row>
    <row r="44" spans="1:12" s="110" customFormat="1" ht="45.75" customHeight="1" x14ac:dyDescent="0.2">
      <c r="A44" s="604" t="s">
        <v>191</v>
      </c>
      <c r="B44" s="605"/>
      <c r="C44" s="605"/>
      <c r="D44" s="606"/>
      <c r="E44" s="113">
        <v>1.0422680251517373</v>
      </c>
      <c r="F44" s="115">
        <v>1336</v>
      </c>
      <c r="G44" s="114">
        <v>1341</v>
      </c>
      <c r="H44" s="114">
        <v>1340</v>
      </c>
      <c r="I44" s="114">
        <v>1337</v>
      </c>
      <c r="J44" s="140">
        <v>1339</v>
      </c>
      <c r="K44" s="114">
        <v>-3</v>
      </c>
      <c r="L44" s="116">
        <v>-0.22404779686333084</v>
      </c>
    </row>
    <row r="45" spans="1:12" s="110" customFormat="1" ht="15" customHeight="1" x14ac:dyDescent="0.2">
      <c r="A45" s="120"/>
      <c r="B45" s="119"/>
      <c r="C45" s="258" t="s">
        <v>106</v>
      </c>
      <c r="E45" s="113">
        <v>56.811377245508979</v>
      </c>
      <c r="F45" s="115">
        <v>759</v>
      </c>
      <c r="G45" s="114">
        <v>769</v>
      </c>
      <c r="H45" s="114">
        <v>767</v>
      </c>
      <c r="I45" s="114">
        <v>767</v>
      </c>
      <c r="J45" s="140">
        <v>770</v>
      </c>
      <c r="K45" s="114">
        <v>-11</v>
      </c>
      <c r="L45" s="116">
        <v>-1.4285714285714286</v>
      </c>
    </row>
    <row r="46" spans="1:12" s="110" customFormat="1" ht="15" customHeight="1" x14ac:dyDescent="0.2">
      <c r="A46" s="123"/>
      <c r="B46" s="124"/>
      <c r="C46" s="260" t="s">
        <v>107</v>
      </c>
      <c r="D46" s="261"/>
      <c r="E46" s="125">
        <v>43.188622754491021</v>
      </c>
      <c r="F46" s="143">
        <v>577</v>
      </c>
      <c r="G46" s="144">
        <v>572</v>
      </c>
      <c r="H46" s="144">
        <v>573</v>
      </c>
      <c r="I46" s="144">
        <v>570</v>
      </c>
      <c r="J46" s="145">
        <v>569</v>
      </c>
      <c r="K46" s="144">
        <v>8</v>
      </c>
      <c r="L46" s="146">
        <v>1.40597539543058</v>
      </c>
    </row>
    <row r="47" spans="1:12" s="110" customFormat="1" ht="39" customHeight="1" x14ac:dyDescent="0.2">
      <c r="A47" s="604" t="s">
        <v>520</v>
      </c>
      <c r="B47" s="607"/>
      <c r="C47" s="607"/>
      <c r="D47" s="608"/>
      <c r="E47" s="113">
        <v>9.3616888486682995E-2</v>
      </c>
      <c r="F47" s="115">
        <v>120</v>
      </c>
      <c r="G47" s="114">
        <v>123</v>
      </c>
      <c r="H47" s="114">
        <v>109</v>
      </c>
      <c r="I47" s="114">
        <v>103</v>
      </c>
      <c r="J47" s="140">
        <v>117</v>
      </c>
      <c r="K47" s="114">
        <v>3</v>
      </c>
      <c r="L47" s="116">
        <v>2.5641025641025643</v>
      </c>
    </row>
    <row r="48" spans="1:12" s="110" customFormat="1" ht="15" customHeight="1" x14ac:dyDescent="0.2">
      <c r="A48" s="120"/>
      <c r="B48" s="119"/>
      <c r="C48" s="258" t="s">
        <v>106</v>
      </c>
      <c r="E48" s="113">
        <v>39.166666666666664</v>
      </c>
      <c r="F48" s="115">
        <v>47</v>
      </c>
      <c r="G48" s="114">
        <v>49</v>
      </c>
      <c r="H48" s="114">
        <v>45</v>
      </c>
      <c r="I48" s="114">
        <v>37</v>
      </c>
      <c r="J48" s="140">
        <v>37</v>
      </c>
      <c r="K48" s="114">
        <v>10</v>
      </c>
      <c r="L48" s="116">
        <v>27.027027027027028</v>
      </c>
    </row>
    <row r="49" spans="1:12" s="110" customFormat="1" ht="15" customHeight="1" x14ac:dyDescent="0.2">
      <c r="A49" s="123"/>
      <c r="B49" s="124"/>
      <c r="C49" s="260" t="s">
        <v>107</v>
      </c>
      <c r="D49" s="261"/>
      <c r="E49" s="125">
        <v>60.833333333333336</v>
      </c>
      <c r="F49" s="143">
        <v>73</v>
      </c>
      <c r="G49" s="144">
        <v>74</v>
      </c>
      <c r="H49" s="144">
        <v>64</v>
      </c>
      <c r="I49" s="144">
        <v>66</v>
      </c>
      <c r="J49" s="145">
        <v>80</v>
      </c>
      <c r="K49" s="144">
        <v>-7</v>
      </c>
      <c r="L49" s="146">
        <v>-8.75</v>
      </c>
    </row>
    <row r="50" spans="1:12" s="110" customFormat="1" ht="24.95" customHeight="1" x14ac:dyDescent="0.2">
      <c r="A50" s="609" t="s">
        <v>192</v>
      </c>
      <c r="B50" s="610"/>
      <c r="C50" s="610"/>
      <c r="D50" s="611"/>
      <c r="E50" s="262">
        <v>11.897926385920019</v>
      </c>
      <c r="F50" s="263">
        <v>15251</v>
      </c>
      <c r="G50" s="264">
        <v>15863</v>
      </c>
      <c r="H50" s="264">
        <v>16457</v>
      </c>
      <c r="I50" s="264">
        <v>15203</v>
      </c>
      <c r="J50" s="265">
        <v>15188</v>
      </c>
      <c r="K50" s="263">
        <v>63</v>
      </c>
      <c r="L50" s="266">
        <v>0.41480115880958651</v>
      </c>
    </row>
    <row r="51" spans="1:12" s="110" customFormat="1" ht="15" customHeight="1" x14ac:dyDescent="0.2">
      <c r="A51" s="120"/>
      <c r="B51" s="119"/>
      <c r="C51" s="258" t="s">
        <v>106</v>
      </c>
      <c r="E51" s="113">
        <v>55.209494459379712</v>
      </c>
      <c r="F51" s="115">
        <v>8420</v>
      </c>
      <c r="G51" s="114">
        <v>8715</v>
      </c>
      <c r="H51" s="114">
        <v>9214</v>
      </c>
      <c r="I51" s="114">
        <v>8394</v>
      </c>
      <c r="J51" s="140">
        <v>8312</v>
      </c>
      <c r="K51" s="114">
        <v>108</v>
      </c>
      <c r="L51" s="116">
        <v>1.2993262752646775</v>
      </c>
    </row>
    <row r="52" spans="1:12" s="110" customFormat="1" ht="15" customHeight="1" x14ac:dyDescent="0.2">
      <c r="A52" s="120"/>
      <c r="B52" s="119"/>
      <c r="C52" s="258" t="s">
        <v>107</v>
      </c>
      <c r="E52" s="113">
        <v>44.790505540620288</v>
      </c>
      <c r="F52" s="115">
        <v>6831</v>
      </c>
      <c r="G52" s="114">
        <v>7148</v>
      </c>
      <c r="H52" s="114">
        <v>7243</v>
      </c>
      <c r="I52" s="114">
        <v>6809</v>
      </c>
      <c r="J52" s="140">
        <v>6876</v>
      </c>
      <c r="K52" s="114">
        <v>-45</v>
      </c>
      <c r="L52" s="116">
        <v>-0.65445026178010468</v>
      </c>
    </row>
    <row r="53" spans="1:12" s="110" customFormat="1" ht="15" customHeight="1" x14ac:dyDescent="0.2">
      <c r="A53" s="120"/>
      <c r="B53" s="119"/>
      <c r="C53" s="258" t="s">
        <v>187</v>
      </c>
      <c r="D53" s="110" t="s">
        <v>193</v>
      </c>
      <c r="E53" s="113">
        <v>31.938889253163726</v>
      </c>
      <c r="F53" s="115">
        <v>4871</v>
      </c>
      <c r="G53" s="114">
        <v>5612</v>
      </c>
      <c r="H53" s="114">
        <v>5814</v>
      </c>
      <c r="I53" s="114">
        <v>4576</v>
      </c>
      <c r="J53" s="140">
        <v>4886</v>
      </c>
      <c r="K53" s="114">
        <v>-15</v>
      </c>
      <c r="L53" s="116">
        <v>-0.30699959066721244</v>
      </c>
    </row>
    <row r="54" spans="1:12" s="110" customFormat="1" ht="15" customHeight="1" x14ac:dyDescent="0.2">
      <c r="A54" s="120"/>
      <c r="B54" s="119"/>
      <c r="D54" s="267" t="s">
        <v>194</v>
      </c>
      <c r="E54" s="113">
        <v>60.911517142270583</v>
      </c>
      <c r="F54" s="115">
        <v>2967</v>
      </c>
      <c r="G54" s="114">
        <v>3363</v>
      </c>
      <c r="H54" s="114">
        <v>3547</v>
      </c>
      <c r="I54" s="114">
        <v>2743</v>
      </c>
      <c r="J54" s="140">
        <v>2910</v>
      </c>
      <c r="K54" s="114">
        <v>57</v>
      </c>
      <c r="L54" s="116">
        <v>1.9587628865979381</v>
      </c>
    </row>
    <row r="55" spans="1:12" s="110" customFormat="1" ht="15" customHeight="1" x14ac:dyDescent="0.2">
      <c r="A55" s="120"/>
      <c r="B55" s="119"/>
      <c r="D55" s="267" t="s">
        <v>195</v>
      </c>
      <c r="E55" s="113">
        <v>39.088482857729417</v>
      </c>
      <c r="F55" s="115">
        <v>1904</v>
      </c>
      <c r="G55" s="114">
        <v>2249</v>
      </c>
      <c r="H55" s="114">
        <v>2267</v>
      </c>
      <c r="I55" s="114">
        <v>1833</v>
      </c>
      <c r="J55" s="140">
        <v>1976</v>
      </c>
      <c r="K55" s="114">
        <v>-72</v>
      </c>
      <c r="L55" s="116">
        <v>-3.6437246963562755</v>
      </c>
    </row>
    <row r="56" spans="1:12" s="110" customFormat="1" ht="15" customHeight="1" x14ac:dyDescent="0.2">
      <c r="A56" s="120"/>
      <c r="B56" s="119" t="s">
        <v>196</v>
      </c>
      <c r="C56" s="258"/>
      <c r="E56" s="113">
        <v>71.598976455352542</v>
      </c>
      <c r="F56" s="115">
        <v>91777</v>
      </c>
      <c r="G56" s="114">
        <v>90569</v>
      </c>
      <c r="H56" s="114">
        <v>92845</v>
      </c>
      <c r="I56" s="114">
        <v>92403</v>
      </c>
      <c r="J56" s="140">
        <v>90988</v>
      </c>
      <c r="K56" s="114">
        <v>789</v>
      </c>
      <c r="L56" s="116">
        <v>0.8671473161295995</v>
      </c>
    </row>
    <row r="57" spans="1:12" s="110" customFormat="1" ht="15" customHeight="1" x14ac:dyDescent="0.2">
      <c r="A57" s="120"/>
      <c r="B57" s="119"/>
      <c r="C57" s="258" t="s">
        <v>106</v>
      </c>
      <c r="E57" s="113">
        <v>52.759405951382156</v>
      </c>
      <c r="F57" s="115">
        <v>48421</v>
      </c>
      <c r="G57" s="114">
        <v>47556</v>
      </c>
      <c r="H57" s="114">
        <v>49418</v>
      </c>
      <c r="I57" s="114">
        <v>49305</v>
      </c>
      <c r="J57" s="140">
        <v>48285</v>
      </c>
      <c r="K57" s="114">
        <v>136</v>
      </c>
      <c r="L57" s="116">
        <v>0.2816609713161437</v>
      </c>
    </row>
    <row r="58" spans="1:12" s="110" customFormat="1" ht="15" customHeight="1" x14ac:dyDescent="0.2">
      <c r="A58" s="120"/>
      <c r="B58" s="119"/>
      <c r="C58" s="258" t="s">
        <v>107</v>
      </c>
      <c r="E58" s="113">
        <v>47.240594048617844</v>
      </c>
      <c r="F58" s="115">
        <v>43356</v>
      </c>
      <c r="G58" s="114">
        <v>43013</v>
      </c>
      <c r="H58" s="114">
        <v>43427</v>
      </c>
      <c r="I58" s="114">
        <v>43098</v>
      </c>
      <c r="J58" s="140">
        <v>42703</v>
      </c>
      <c r="K58" s="114">
        <v>653</v>
      </c>
      <c r="L58" s="116">
        <v>1.5291665690935063</v>
      </c>
    </row>
    <row r="59" spans="1:12" s="110" customFormat="1" ht="15" customHeight="1" x14ac:dyDescent="0.2">
      <c r="A59" s="120"/>
      <c r="B59" s="119"/>
      <c r="C59" s="258" t="s">
        <v>105</v>
      </c>
      <c r="D59" s="110" t="s">
        <v>197</v>
      </c>
      <c r="E59" s="113">
        <v>91.866153829390811</v>
      </c>
      <c r="F59" s="115">
        <v>84312</v>
      </c>
      <c r="G59" s="114">
        <v>83227</v>
      </c>
      <c r="H59" s="114">
        <v>85474</v>
      </c>
      <c r="I59" s="114">
        <v>85171</v>
      </c>
      <c r="J59" s="140">
        <v>83863</v>
      </c>
      <c r="K59" s="114">
        <v>449</v>
      </c>
      <c r="L59" s="116">
        <v>0.53539701656272731</v>
      </c>
    </row>
    <row r="60" spans="1:12" s="110" customFormat="1" ht="15" customHeight="1" x14ac:dyDescent="0.2">
      <c r="A60" s="120"/>
      <c r="B60" s="119"/>
      <c r="C60" s="258"/>
      <c r="D60" s="267" t="s">
        <v>198</v>
      </c>
      <c r="E60" s="113">
        <v>50.793481354967263</v>
      </c>
      <c r="F60" s="115">
        <v>42825</v>
      </c>
      <c r="G60" s="114">
        <v>42044</v>
      </c>
      <c r="H60" s="114">
        <v>43854</v>
      </c>
      <c r="I60" s="114">
        <v>43849</v>
      </c>
      <c r="J60" s="140">
        <v>42904</v>
      </c>
      <c r="K60" s="114">
        <v>-79</v>
      </c>
      <c r="L60" s="116">
        <v>-0.18413201566287526</v>
      </c>
    </row>
    <row r="61" spans="1:12" s="110" customFormat="1" ht="15" customHeight="1" x14ac:dyDescent="0.2">
      <c r="A61" s="120"/>
      <c r="B61" s="119"/>
      <c r="C61" s="258"/>
      <c r="D61" s="267" t="s">
        <v>199</v>
      </c>
      <c r="E61" s="113">
        <v>49.206518645032737</v>
      </c>
      <c r="F61" s="115">
        <v>41487</v>
      </c>
      <c r="G61" s="114">
        <v>41183</v>
      </c>
      <c r="H61" s="114">
        <v>41620</v>
      </c>
      <c r="I61" s="114">
        <v>41322</v>
      </c>
      <c r="J61" s="140">
        <v>40959</v>
      </c>
      <c r="K61" s="114">
        <v>528</v>
      </c>
      <c r="L61" s="116">
        <v>1.2890939720208012</v>
      </c>
    </row>
    <row r="62" spans="1:12" s="110" customFormat="1" ht="15" customHeight="1" x14ac:dyDescent="0.2">
      <c r="A62" s="120"/>
      <c r="B62" s="119"/>
      <c r="C62" s="258"/>
      <c r="D62" s="258" t="s">
        <v>200</v>
      </c>
      <c r="E62" s="113">
        <v>8.1338461706091945</v>
      </c>
      <c r="F62" s="115">
        <v>7465</v>
      </c>
      <c r="G62" s="114">
        <v>7342</v>
      </c>
      <c r="H62" s="114">
        <v>7371</v>
      </c>
      <c r="I62" s="114">
        <v>7232</v>
      </c>
      <c r="J62" s="140">
        <v>7125</v>
      </c>
      <c r="K62" s="114">
        <v>340</v>
      </c>
      <c r="L62" s="116">
        <v>4.7719298245614032</v>
      </c>
    </row>
    <row r="63" spans="1:12" s="110" customFormat="1" ht="15" customHeight="1" x14ac:dyDescent="0.2">
      <c r="A63" s="120"/>
      <c r="B63" s="119"/>
      <c r="C63" s="258"/>
      <c r="D63" s="267" t="s">
        <v>198</v>
      </c>
      <c r="E63" s="113">
        <v>74.963161419959818</v>
      </c>
      <c r="F63" s="115">
        <v>5596</v>
      </c>
      <c r="G63" s="114">
        <v>5512</v>
      </c>
      <c r="H63" s="114">
        <v>5564</v>
      </c>
      <c r="I63" s="114">
        <v>5456</v>
      </c>
      <c r="J63" s="140">
        <v>5381</v>
      </c>
      <c r="K63" s="114">
        <v>215</v>
      </c>
      <c r="L63" s="116">
        <v>3.995539862479093</v>
      </c>
    </row>
    <row r="64" spans="1:12" s="110" customFormat="1" ht="15" customHeight="1" x14ac:dyDescent="0.2">
      <c r="A64" s="120"/>
      <c r="B64" s="119"/>
      <c r="C64" s="258"/>
      <c r="D64" s="267" t="s">
        <v>199</v>
      </c>
      <c r="E64" s="113">
        <v>25.036838580040186</v>
      </c>
      <c r="F64" s="115">
        <v>1869</v>
      </c>
      <c r="G64" s="114">
        <v>1830</v>
      </c>
      <c r="H64" s="114">
        <v>1807</v>
      </c>
      <c r="I64" s="114">
        <v>1776</v>
      </c>
      <c r="J64" s="140">
        <v>1744</v>
      </c>
      <c r="K64" s="114">
        <v>125</v>
      </c>
      <c r="L64" s="116">
        <v>7.1674311926605503</v>
      </c>
    </row>
    <row r="65" spans="1:12" s="110" customFormat="1" ht="15" customHeight="1" x14ac:dyDescent="0.2">
      <c r="A65" s="120"/>
      <c r="B65" s="119" t="s">
        <v>201</v>
      </c>
      <c r="C65" s="258"/>
      <c r="E65" s="113">
        <v>8.979419887347678</v>
      </c>
      <c r="F65" s="115">
        <v>11510</v>
      </c>
      <c r="G65" s="114">
        <v>11414</v>
      </c>
      <c r="H65" s="114">
        <v>11305</v>
      </c>
      <c r="I65" s="114">
        <v>11134</v>
      </c>
      <c r="J65" s="140">
        <v>10916</v>
      </c>
      <c r="K65" s="114">
        <v>594</v>
      </c>
      <c r="L65" s="116">
        <v>5.4415536826676441</v>
      </c>
    </row>
    <row r="66" spans="1:12" s="110" customFormat="1" ht="15" customHeight="1" x14ac:dyDescent="0.2">
      <c r="A66" s="120"/>
      <c r="B66" s="119"/>
      <c r="C66" s="258" t="s">
        <v>106</v>
      </c>
      <c r="E66" s="113">
        <v>53.19721980886186</v>
      </c>
      <c r="F66" s="115">
        <v>6123</v>
      </c>
      <c r="G66" s="114">
        <v>6072</v>
      </c>
      <c r="H66" s="114">
        <v>6013</v>
      </c>
      <c r="I66" s="114">
        <v>5962</v>
      </c>
      <c r="J66" s="140">
        <v>5850</v>
      </c>
      <c r="K66" s="114">
        <v>273</v>
      </c>
      <c r="L66" s="116">
        <v>4.666666666666667</v>
      </c>
    </row>
    <row r="67" spans="1:12" s="110" customFormat="1" ht="15" customHeight="1" x14ac:dyDescent="0.2">
      <c r="A67" s="120"/>
      <c r="B67" s="119"/>
      <c r="C67" s="258" t="s">
        <v>107</v>
      </c>
      <c r="E67" s="113">
        <v>46.80278019113814</v>
      </c>
      <c r="F67" s="115">
        <v>5387</v>
      </c>
      <c r="G67" s="114">
        <v>5342</v>
      </c>
      <c r="H67" s="114">
        <v>5292</v>
      </c>
      <c r="I67" s="114">
        <v>5172</v>
      </c>
      <c r="J67" s="140">
        <v>5066</v>
      </c>
      <c r="K67" s="114">
        <v>321</v>
      </c>
      <c r="L67" s="116">
        <v>6.3363600473746544</v>
      </c>
    </row>
    <row r="68" spans="1:12" s="110" customFormat="1" ht="15" customHeight="1" x14ac:dyDescent="0.2">
      <c r="A68" s="120"/>
      <c r="B68" s="119"/>
      <c r="C68" s="258" t="s">
        <v>105</v>
      </c>
      <c r="D68" s="110" t="s">
        <v>202</v>
      </c>
      <c r="E68" s="113">
        <v>21.433536055603824</v>
      </c>
      <c r="F68" s="115">
        <v>2467</v>
      </c>
      <c r="G68" s="114">
        <v>2441</v>
      </c>
      <c r="H68" s="114">
        <v>2362</v>
      </c>
      <c r="I68" s="114">
        <v>2262</v>
      </c>
      <c r="J68" s="140">
        <v>2144</v>
      </c>
      <c r="K68" s="114">
        <v>323</v>
      </c>
      <c r="L68" s="116">
        <v>15.065298507462687</v>
      </c>
    </row>
    <row r="69" spans="1:12" s="110" customFormat="1" ht="15" customHeight="1" x14ac:dyDescent="0.2">
      <c r="A69" s="120"/>
      <c r="B69" s="119"/>
      <c r="C69" s="258"/>
      <c r="D69" s="267" t="s">
        <v>198</v>
      </c>
      <c r="E69" s="113">
        <v>53.668423186055939</v>
      </c>
      <c r="F69" s="115">
        <v>1324</v>
      </c>
      <c r="G69" s="114">
        <v>1305</v>
      </c>
      <c r="H69" s="114">
        <v>1247</v>
      </c>
      <c r="I69" s="114">
        <v>1207</v>
      </c>
      <c r="J69" s="140">
        <v>1154</v>
      </c>
      <c r="K69" s="114">
        <v>170</v>
      </c>
      <c r="L69" s="116">
        <v>14.731369150779896</v>
      </c>
    </row>
    <row r="70" spans="1:12" s="110" customFormat="1" ht="15" customHeight="1" x14ac:dyDescent="0.2">
      <c r="A70" s="120"/>
      <c r="B70" s="119"/>
      <c r="C70" s="258"/>
      <c r="D70" s="267" t="s">
        <v>199</v>
      </c>
      <c r="E70" s="113">
        <v>46.331576813944061</v>
      </c>
      <c r="F70" s="115">
        <v>1143</v>
      </c>
      <c r="G70" s="114">
        <v>1136</v>
      </c>
      <c r="H70" s="114">
        <v>1115</v>
      </c>
      <c r="I70" s="114">
        <v>1055</v>
      </c>
      <c r="J70" s="140">
        <v>990</v>
      </c>
      <c r="K70" s="114">
        <v>153</v>
      </c>
      <c r="L70" s="116">
        <v>15.454545454545455</v>
      </c>
    </row>
    <row r="71" spans="1:12" s="110" customFormat="1" ht="15" customHeight="1" x14ac:dyDescent="0.2">
      <c r="A71" s="120"/>
      <c r="B71" s="119"/>
      <c r="C71" s="258"/>
      <c r="D71" s="110" t="s">
        <v>203</v>
      </c>
      <c r="E71" s="113">
        <v>70.21720243266725</v>
      </c>
      <c r="F71" s="115">
        <v>8082</v>
      </c>
      <c r="G71" s="114">
        <v>8026</v>
      </c>
      <c r="H71" s="114">
        <v>8004</v>
      </c>
      <c r="I71" s="114">
        <v>7939</v>
      </c>
      <c r="J71" s="140">
        <v>7866</v>
      </c>
      <c r="K71" s="114">
        <v>216</v>
      </c>
      <c r="L71" s="116">
        <v>2.7459954233409611</v>
      </c>
    </row>
    <row r="72" spans="1:12" s="110" customFormat="1" ht="15" customHeight="1" x14ac:dyDescent="0.2">
      <c r="A72" s="120"/>
      <c r="B72" s="119"/>
      <c r="C72" s="258"/>
      <c r="D72" s="267" t="s">
        <v>198</v>
      </c>
      <c r="E72" s="113">
        <v>52.647859440732489</v>
      </c>
      <c r="F72" s="115">
        <v>4255</v>
      </c>
      <c r="G72" s="114">
        <v>4227</v>
      </c>
      <c r="H72" s="114">
        <v>4229</v>
      </c>
      <c r="I72" s="114">
        <v>4222</v>
      </c>
      <c r="J72" s="140">
        <v>4178</v>
      </c>
      <c r="K72" s="114">
        <v>77</v>
      </c>
      <c r="L72" s="116">
        <v>1.8429870751555768</v>
      </c>
    </row>
    <row r="73" spans="1:12" s="110" customFormat="1" ht="15" customHeight="1" x14ac:dyDescent="0.2">
      <c r="A73" s="120"/>
      <c r="B73" s="119"/>
      <c r="C73" s="258"/>
      <c r="D73" s="267" t="s">
        <v>199</v>
      </c>
      <c r="E73" s="113">
        <v>47.352140559267511</v>
      </c>
      <c r="F73" s="115">
        <v>3827</v>
      </c>
      <c r="G73" s="114">
        <v>3799</v>
      </c>
      <c r="H73" s="114">
        <v>3775</v>
      </c>
      <c r="I73" s="114">
        <v>3717</v>
      </c>
      <c r="J73" s="140">
        <v>3688</v>
      </c>
      <c r="K73" s="114">
        <v>139</v>
      </c>
      <c r="L73" s="116">
        <v>3.7689804772234274</v>
      </c>
    </row>
    <row r="74" spans="1:12" s="110" customFormat="1" ht="15" customHeight="1" x14ac:dyDescent="0.2">
      <c r="A74" s="120"/>
      <c r="B74" s="119"/>
      <c r="C74" s="258"/>
      <c r="D74" s="110" t="s">
        <v>204</v>
      </c>
      <c r="E74" s="113">
        <v>8.3492615117289315</v>
      </c>
      <c r="F74" s="115">
        <v>961</v>
      </c>
      <c r="G74" s="114">
        <v>947</v>
      </c>
      <c r="H74" s="114">
        <v>939</v>
      </c>
      <c r="I74" s="114">
        <v>933</v>
      </c>
      <c r="J74" s="140">
        <v>906</v>
      </c>
      <c r="K74" s="114">
        <v>55</v>
      </c>
      <c r="L74" s="116">
        <v>6.0706401766004419</v>
      </c>
    </row>
    <row r="75" spans="1:12" s="110" customFormat="1" ht="15" customHeight="1" x14ac:dyDescent="0.2">
      <c r="A75" s="120"/>
      <c r="B75" s="119"/>
      <c r="C75" s="258"/>
      <c r="D75" s="267" t="s">
        <v>198</v>
      </c>
      <c r="E75" s="113">
        <v>56.607700312174821</v>
      </c>
      <c r="F75" s="115">
        <v>544</v>
      </c>
      <c r="G75" s="114">
        <v>540</v>
      </c>
      <c r="H75" s="114">
        <v>537</v>
      </c>
      <c r="I75" s="114">
        <v>533</v>
      </c>
      <c r="J75" s="140">
        <v>518</v>
      </c>
      <c r="K75" s="114">
        <v>26</v>
      </c>
      <c r="L75" s="116">
        <v>5.019305019305019</v>
      </c>
    </row>
    <row r="76" spans="1:12" s="110" customFormat="1" ht="15" customHeight="1" x14ac:dyDescent="0.2">
      <c r="A76" s="120"/>
      <c r="B76" s="119"/>
      <c r="C76" s="258"/>
      <c r="D76" s="267" t="s">
        <v>199</v>
      </c>
      <c r="E76" s="113">
        <v>43.392299687825179</v>
      </c>
      <c r="F76" s="115">
        <v>417</v>
      </c>
      <c r="G76" s="114">
        <v>407</v>
      </c>
      <c r="H76" s="114">
        <v>402</v>
      </c>
      <c r="I76" s="114">
        <v>400</v>
      </c>
      <c r="J76" s="140">
        <v>388</v>
      </c>
      <c r="K76" s="114">
        <v>29</v>
      </c>
      <c r="L76" s="116">
        <v>7.4742268041237114</v>
      </c>
    </row>
    <row r="77" spans="1:12" s="110" customFormat="1" ht="15" customHeight="1" x14ac:dyDescent="0.2">
      <c r="A77" s="534"/>
      <c r="B77" s="119" t="s">
        <v>205</v>
      </c>
      <c r="C77" s="268"/>
      <c r="D77" s="182"/>
      <c r="E77" s="113">
        <v>7.5236772713797571</v>
      </c>
      <c r="F77" s="115">
        <v>9644</v>
      </c>
      <c r="G77" s="114">
        <v>9524</v>
      </c>
      <c r="H77" s="114">
        <v>9978</v>
      </c>
      <c r="I77" s="114">
        <v>9816</v>
      </c>
      <c r="J77" s="140">
        <v>9631</v>
      </c>
      <c r="K77" s="114">
        <v>13</v>
      </c>
      <c r="L77" s="116">
        <v>0.13498079119509915</v>
      </c>
    </row>
    <row r="78" spans="1:12" s="110" customFormat="1" ht="15" customHeight="1" x14ac:dyDescent="0.2">
      <c r="A78" s="120"/>
      <c r="B78" s="119"/>
      <c r="C78" s="268" t="s">
        <v>106</v>
      </c>
      <c r="D78" s="182"/>
      <c r="E78" s="113">
        <v>58.678971381169639</v>
      </c>
      <c r="F78" s="115">
        <v>5659</v>
      </c>
      <c r="G78" s="114">
        <v>5526</v>
      </c>
      <c r="H78" s="114">
        <v>5891</v>
      </c>
      <c r="I78" s="114">
        <v>5786</v>
      </c>
      <c r="J78" s="140">
        <v>5608</v>
      </c>
      <c r="K78" s="114">
        <v>51</v>
      </c>
      <c r="L78" s="116">
        <v>0.90941512125534951</v>
      </c>
    </row>
    <row r="79" spans="1:12" s="110" customFormat="1" ht="15" customHeight="1" x14ac:dyDescent="0.2">
      <c r="A79" s="123"/>
      <c r="B79" s="124"/>
      <c r="C79" s="260" t="s">
        <v>107</v>
      </c>
      <c r="D79" s="261"/>
      <c r="E79" s="125">
        <v>41.321028618830361</v>
      </c>
      <c r="F79" s="143">
        <v>3985</v>
      </c>
      <c r="G79" s="144">
        <v>3998</v>
      </c>
      <c r="H79" s="144">
        <v>4087</v>
      </c>
      <c r="I79" s="144">
        <v>4030</v>
      </c>
      <c r="J79" s="145">
        <v>4023</v>
      </c>
      <c r="K79" s="144">
        <v>-38</v>
      </c>
      <c r="L79" s="146">
        <v>-0.94456872980362916</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128182</v>
      </c>
      <c r="E11" s="114">
        <v>127370</v>
      </c>
      <c r="F11" s="114">
        <v>130585</v>
      </c>
      <c r="G11" s="114">
        <v>128556</v>
      </c>
      <c r="H11" s="140">
        <v>126723</v>
      </c>
      <c r="I11" s="115">
        <v>1459</v>
      </c>
      <c r="J11" s="116">
        <v>1.1513300663652217</v>
      </c>
    </row>
    <row r="12" spans="1:15" s="110" customFormat="1" ht="24.95" customHeight="1" x14ac:dyDescent="0.2">
      <c r="A12" s="193" t="s">
        <v>132</v>
      </c>
      <c r="B12" s="194" t="s">
        <v>133</v>
      </c>
      <c r="C12" s="113">
        <v>0.63815512318422241</v>
      </c>
      <c r="D12" s="115">
        <v>818</v>
      </c>
      <c r="E12" s="114">
        <v>748</v>
      </c>
      <c r="F12" s="114">
        <v>859</v>
      </c>
      <c r="G12" s="114">
        <v>836</v>
      </c>
      <c r="H12" s="140">
        <v>811</v>
      </c>
      <c r="I12" s="115">
        <v>7</v>
      </c>
      <c r="J12" s="116">
        <v>0.86313193588162762</v>
      </c>
    </row>
    <row r="13" spans="1:15" s="110" customFormat="1" ht="24.95" customHeight="1" x14ac:dyDescent="0.2">
      <c r="A13" s="193" t="s">
        <v>134</v>
      </c>
      <c r="B13" s="199" t="s">
        <v>214</v>
      </c>
      <c r="C13" s="113">
        <v>1.3160974239752852</v>
      </c>
      <c r="D13" s="115">
        <v>1687</v>
      </c>
      <c r="E13" s="114">
        <v>1552</v>
      </c>
      <c r="F13" s="114">
        <v>1720</v>
      </c>
      <c r="G13" s="114">
        <v>1688</v>
      </c>
      <c r="H13" s="140">
        <v>1623</v>
      </c>
      <c r="I13" s="115">
        <v>64</v>
      </c>
      <c r="J13" s="116">
        <v>3.9433148490449783</v>
      </c>
    </row>
    <row r="14" spans="1:15" s="287" customFormat="1" ht="24" customHeight="1" x14ac:dyDescent="0.2">
      <c r="A14" s="193" t="s">
        <v>215</v>
      </c>
      <c r="B14" s="199" t="s">
        <v>137</v>
      </c>
      <c r="C14" s="113">
        <v>26.903933469597916</v>
      </c>
      <c r="D14" s="115">
        <v>34486</v>
      </c>
      <c r="E14" s="114">
        <v>34233</v>
      </c>
      <c r="F14" s="114">
        <v>35209</v>
      </c>
      <c r="G14" s="114">
        <v>34883</v>
      </c>
      <c r="H14" s="140">
        <v>34490</v>
      </c>
      <c r="I14" s="115">
        <v>-4</v>
      </c>
      <c r="J14" s="116">
        <v>-1.1597564511452595E-2</v>
      </c>
      <c r="K14" s="110"/>
      <c r="L14" s="110"/>
      <c r="M14" s="110"/>
      <c r="N14" s="110"/>
      <c r="O14" s="110"/>
    </row>
    <row r="15" spans="1:15" s="110" customFormat="1" ht="24.75" customHeight="1" x14ac:dyDescent="0.2">
      <c r="A15" s="193" t="s">
        <v>216</v>
      </c>
      <c r="B15" s="199" t="s">
        <v>217</v>
      </c>
      <c r="C15" s="113">
        <v>3.9155263609555164</v>
      </c>
      <c r="D15" s="115">
        <v>5019</v>
      </c>
      <c r="E15" s="114">
        <v>5025</v>
      </c>
      <c r="F15" s="114">
        <v>5106</v>
      </c>
      <c r="G15" s="114">
        <v>5011</v>
      </c>
      <c r="H15" s="140">
        <v>4984</v>
      </c>
      <c r="I15" s="115">
        <v>35</v>
      </c>
      <c r="J15" s="116">
        <v>0.702247191011236</v>
      </c>
    </row>
    <row r="16" spans="1:15" s="287" customFormat="1" ht="24.95" customHeight="1" x14ac:dyDescent="0.2">
      <c r="A16" s="193" t="s">
        <v>218</v>
      </c>
      <c r="B16" s="199" t="s">
        <v>141</v>
      </c>
      <c r="C16" s="113">
        <v>18.395718587633208</v>
      </c>
      <c r="D16" s="115">
        <v>23580</v>
      </c>
      <c r="E16" s="114">
        <v>23779</v>
      </c>
      <c r="F16" s="114">
        <v>24161</v>
      </c>
      <c r="G16" s="114">
        <v>24011</v>
      </c>
      <c r="H16" s="140">
        <v>23773</v>
      </c>
      <c r="I16" s="115">
        <v>-193</v>
      </c>
      <c r="J16" s="116">
        <v>-0.81184537079880537</v>
      </c>
      <c r="K16" s="110"/>
      <c r="L16" s="110"/>
      <c r="M16" s="110"/>
      <c r="N16" s="110"/>
      <c r="O16" s="110"/>
    </row>
    <row r="17" spans="1:15" s="110" customFormat="1" ht="24.95" customHeight="1" x14ac:dyDescent="0.2">
      <c r="A17" s="193" t="s">
        <v>219</v>
      </c>
      <c r="B17" s="199" t="s">
        <v>220</v>
      </c>
      <c r="C17" s="113">
        <v>4.5926885210091903</v>
      </c>
      <c r="D17" s="115">
        <v>5887</v>
      </c>
      <c r="E17" s="114">
        <v>5429</v>
      </c>
      <c r="F17" s="114">
        <v>5942</v>
      </c>
      <c r="G17" s="114">
        <v>5861</v>
      </c>
      <c r="H17" s="140">
        <v>5733</v>
      </c>
      <c r="I17" s="115">
        <v>154</v>
      </c>
      <c r="J17" s="116">
        <v>2.686202686202686</v>
      </c>
    </row>
    <row r="18" spans="1:15" s="287" customFormat="1" ht="24.95" customHeight="1" x14ac:dyDescent="0.2">
      <c r="A18" s="201" t="s">
        <v>144</v>
      </c>
      <c r="B18" s="202" t="s">
        <v>145</v>
      </c>
      <c r="C18" s="113">
        <v>9.0090652353684604</v>
      </c>
      <c r="D18" s="115">
        <v>11548</v>
      </c>
      <c r="E18" s="114">
        <v>11083</v>
      </c>
      <c r="F18" s="114">
        <v>12096</v>
      </c>
      <c r="G18" s="114">
        <v>11750</v>
      </c>
      <c r="H18" s="140">
        <v>11388</v>
      </c>
      <c r="I18" s="115">
        <v>160</v>
      </c>
      <c r="J18" s="116">
        <v>1.4049877063575693</v>
      </c>
      <c r="K18" s="110"/>
      <c r="L18" s="110"/>
      <c r="M18" s="110"/>
      <c r="N18" s="110"/>
      <c r="O18" s="110"/>
    </row>
    <row r="19" spans="1:15" s="110" customFormat="1" ht="24.95" customHeight="1" x14ac:dyDescent="0.2">
      <c r="A19" s="193" t="s">
        <v>146</v>
      </c>
      <c r="B19" s="199" t="s">
        <v>147</v>
      </c>
      <c r="C19" s="113">
        <v>14.355369708695449</v>
      </c>
      <c r="D19" s="115">
        <v>18401</v>
      </c>
      <c r="E19" s="114">
        <v>18469</v>
      </c>
      <c r="F19" s="114">
        <v>18601</v>
      </c>
      <c r="G19" s="114">
        <v>18199</v>
      </c>
      <c r="H19" s="140">
        <v>18194</v>
      </c>
      <c r="I19" s="115">
        <v>207</v>
      </c>
      <c r="J19" s="116">
        <v>1.1377377157304607</v>
      </c>
    </row>
    <row r="20" spans="1:15" s="287" customFormat="1" ht="24.95" customHeight="1" x14ac:dyDescent="0.2">
      <c r="A20" s="193" t="s">
        <v>148</v>
      </c>
      <c r="B20" s="199" t="s">
        <v>149</v>
      </c>
      <c r="C20" s="113">
        <v>4.0637531010594312</v>
      </c>
      <c r="D20" s="115">
        <v>5209</v>
      </c>
      <c r="E20" s="114">
        <v>5218</v>
      </c>
      <c r="F20" s="114">
        <v>5347</v>
      </c>
      <c r="G20" s="114">
        <v>5319</v>
      </c>
      <c r="H20" s="140">
        <v>5139</v>
      </c>
      <c r="I20" s="115">
        <v>70</v>
      </c>
      <c r="J20" s="116">
        <v>1.3621327106440941</v>
      </c>
      <c r="K20" s="110"/>
      <c r="L20" s="110"/>
      <c r="M20" s="110"/>
      <c r="N20" s="110"/>
      <c r="O20" s="110"/>
    </row>
    <row r="21" spans="1:15" s="110" customFormat="1" ht="24.95" customHeight="1" x14ac:dyDescent="0.2">
      <c r="A21" s="201" t="s">
        <v>150</v>
      </c>
      <c r="B21" s="202" t="s">
        <v>151</v>
      </c>
      <c r="C21" s="113">
        <v>4.9141065048134687</v>
      </c>
      <c r="D21" s="115">
        <v>6299</v>
      </c>
      <c r="E21" s="114">
        <v>6472</v>
      </c>
      <c r="F21" s="114">
        <v>6763</v>
      </c>
      <c r="G21" s="114">
        <v>6692</v>
      </c>
      <c r="H21" s="140">
        <v>6388</v>
      </c>
      <c r="I21" s="115">
        <v>-89</v>
      </c>
      <c r="J21" s="116">
        <v>-1.393237319974953</v>
      </c>
    </row>
    <row r="22" spans="1:15" s="110" customFormat="1" ht="24.95" customHeight="1" x14ac:dyDescent="0.2">
      <c r="A22" s="201" t="s">
        <v>152</v>
      </c>
      <c r="B22" s="199" t="s">
        <v>153</v>
      </c>
      <c r="C22" s="113">
        <v>1.8910611474309966</v>
      </c>
      <c r="D22" s="115">
        <v>2424</v>
      </c>
      <c r="E22" s="114">
        <v>2467</v>
      </c>
      <c r="F22" s="114">
        <v>2443</v>
      </c>
      <c r="G22" s="114">
        <v>2380</v>
      </c>
      <c r="H22" s="140">
        <v>2321</v>
      </c>
      <c r="I22" s="115">
        <v>103</v>
      </c>
      <c r="J22" s="116">
        <v>4.4377423524342952</v>
      </c>
    </row>
    <row r="23" spans="1:15" s="110" customFormat="1" ht="24.95" customHeight="1" x14ac:dyDescent="0.2">
      <c r="A23" s="193" t="s">
        <v>154</v>
      </c>
      <c r="B23" s="199" t="s">
        <v>155</v>
      </c>
      <c r="C23" s="113">
        <v>2.4449610709772043</v>
      </c>
      <c r="D23" s="115">
        <v>3134</v>
      </c>
      <c r="E23" s="114">
        <v>3171</v>
      </c>
      <c r="F23" s="114">
        <v>3219</v>
      </c>
      <c r="G23" s="114">
        <v>3168</v>
      </c>
      <c r="H23" s="140">
        <v>3174</v>
      </c>
      <c r="I23" s="115">
        <v>-40</v>
      </c>
      <c r="J23" s="116">
        <v>-1.260239445494644</v>
      </c>
    </row>
    <row r="24" spans="1:15" s="110" customFormat="1" ht="24.95" customHeight="1" x14ac:dyDescent="0.2">
      <c r="A24" s="193" t="s">
        <v>156</v>
      </c>
      <c r="B24" s="199" t="s">
        <v>221</v>
      </c>
      <c r="C24" s="113">
        <v>4.1292849230001094</v>
      </c>
      <c r="D24" s="115">
        <v>5293</v>
      </c>
      <c r="E24" s="114">
        <v>5227</v>
      </c>
      <c r="F24" s="114">
        <v>5218</v>
      </c>
      <c r="G24" s="114">
        <v>5052</v>
      </c>
      <c r="H24" s="140">
        <v>5001</v>
      </c>
      <c r="I24" s="115">
        <v>292</v>
      </c>
      <c r="J24" s="116">
        <v>5.8388322335532896</v>
      </c>
    </row>
    <row r="25" spans="1:15" s="110" customFormat="1" ht="24.95" customHeight="1" x14ac:dyDescent="0.2">
      <c r="A25" s="193" t="s">
        <v>222</v>
      </c>
      <c r="B25" s="204" t="s">
        <v>159</v>
      </c>
      <c r="C25" s="113">
        <v>1.6390756892543414</v>
      </c>
      <c r="D25" s="115">
        <v>2101</v>
      </c>
      <c r="E25" s="114">
        <v>2034</v>
      </c>
      <c r="F25" s="114">
        <v>2227</v>
      </c>
      <c r="G25" s="114">
        <v>2148</v>
      </c>
      <c r="H25" s="140">
        <v>1986</v>
      </c>
      <c r="I25" s="115">
        <v>115</v>
      </c>
      <c r="J25" s="116">
        <v>5.7905337361530718</v>
      </c>
    </row>
    <row r="26" spans="1:15" s="110" customFormat="1" ht="24.95" customHeight="1" x14ac:dyDescent="0.2">
      <c r="A26" s="201">
        <v>782.78300000000002</v>
      </c>
      <c r="B26" s="203" t="s">
        <v>160</v>
      </c>
      <c r="C26" s="113">
        <v>1.0258850696665678</v>
      </c>
      <c r="D26" s="115">
        <v>1315</v>
      </c>
      <c r="E26" s="114">
        <v>1365</v>
      </c>
      <c r="F26" s="114">
        <v>1431</v>
      </c>
      <c r="G26" s="114">
        <v>1492</v>
      </c>
      <c r="H26" s="140">
        <v>1471</v>
      </c>
      <c r="I26" s="115">
        <v>-156</v>
      </c>
      <c r="J26" s="116">
        <v>-10.605030591434398</v>
      </c>
    </row>
    <row r="27" spans="1:15" s="110" customFormat="1" ht="24.95" customHeight="1" x14ac:dyDescent="0.2">
      <c r="A27" s="193" t="s">
        <v>161</v>
      </c>
      <c r="B27" s="199" t="s">
        <v>223</v>
      </c>
      <c r="C27" s="113">
        <v>4.1682919598695607</v>
      </c>
      <c r="D27" s="115">
        <v>5343</v>
      </c>
      <c r="E27" s="114">
        <v>5328</v>
      </c>
      <c r="F27" s="114">
        <v>5331</v>
      </c>
      <c r="G27" s="114">
        <v>5248</v>
      </c>
      <c r="H27" s="140">
        <v>5064</v>
      </c>
      <c r="I27" s="115">
        <v>279</v>
      </c>
      <c r="J27" s="116">
        <v>5.5094786729857823</v>
      </c>
    </row>
    <row r="28" spans="1:15" s="110" customFormat="1" ht="24.95" customHeight="1" x14ac:dyDescent="0.2">
      <c r="A28" s="193" t="s">
        <v>163</v>
      </c>
      <c r="B28" s="199" t="s">
        <v>164</v>
      </c>
      <c r="C28" s="113">
        <v>4.2049585745268443</v>
      </c>
      <c r="D28" s="115">
        <v>5390</v>
      </c>
      <c r="E28" s="114">
        <v>5392</v>
      </c>
      <c r="F28" s="114">
        <v>5337</v>
      </c>
      <c r="G28" s="114">
        <v>5301</v>
      </c>
      <c r="H28" s="140">
        <v>5304</v>
      </c>
      <c r="I28" s="115">
        <v>86</v>
      </c>
      <c r="J28" s="116">
        <v>1.6214177978883861</v>
      </c>
    </row>
    <row r="29" spans="1:15" s="110" customFormat="1" ht="24.95" customHeight="1" x14ac:dyDescent="0.2">
      <c r="A29" s="193">
        <v>86</v>
      </c>
      <c r="B29" s="199" t="s">
        <v>165</v>
      </c>
      <c r="C29" s="113">
        <v>9.3375044858092409</v>
      </c>
      <c r="D29" s="115">
        <v>11969</v>
      </c>
      <c r="E29" s="114">
        <v>11926</v>
      </c>
      <c r="F29" s="114">
        <v>11964</v>
      </c>
      <c r="G29" s="114">
        <v>11752</v>
      </c>
      <c r="H29" s="140">
        <v>11730</v>
      </c>
      <c r="I29" s="115">
        <v>239</v>
      </c>
      <c r="J29" s="116">
        <v>2.0375106564364875</v>
      </c>
    </row>
    <row r="30" spans="1:15" s="110" customFormat="1" ht="24.95" customHeight="1" x14ac:dyDescent="0.2">
      <c r="A30" s="193">
        <v>87.88</v>
      </c>
      <c r="B30" s="204" t="s">
        <v>166</v>
      </c>
      <c r="C30" s="113">
        <v>6.8472952520634722</v>
      </c>
      <c r="D30" s="115">
        <v>8777</v>
      </c>
      <c r="E30" s="114">
        <v>8795</v>
      </c>
      <c r="F30" s="114">
        <v>8912</v>
      </c>
      <c r="G30" s="114">
        <v>8795</v>
      </c>
      <c r="H30" s="140">
        <v>8757</v>
      </c>
      <c r="I30" s="115">
        <v>20</v>
      </c>
      <c r="J30" s="116">
        <v>0.22838871759735069</v>
      </c>
    </row>
    <row r="31" spans="1:15" s="110" customFormat="1" ht="24.95" customHeight="1" x14ac:dyDescent="0.2">
      <c r="A31" s="193" t="s">
        <v>167</v>
      </c>
      <c r="B31" s="199" t="s">
        <v>168</v>
      </c>
      <c r="C31" s="113">
        <v>3.1112012607074315</v>
      </c>
      <c r="D31" s="115">
        <v>3988</v>
      </c>
      <c r="E31" s="114">
        <v>3889</v>
      </c>
      <c r="F31" s="114">
        <v>3906</v>
      </c>
      <c r="G31" s="114">
        <v>3851</v>
      </c>
      <c r="H31" s="140">
        <v>3880</v>
      </c>
      <c r="I31" s="115">
        <v>108</v>
      </c>
      <c r="J31" s="116">
        <v>2.7835051546391751</v>
      </c>
    </row>
    <row r="32" spans="1:15" s="110" customFormat="1" ht="24.95" customHeight="1" x14ac:dyDescent="0.2">
      <c r="A32" s="193"/>
      <c r="B32" s="288" t="s">
        <v>224</v>
      </c>
      <c r="C32" s="113">
        <v>0</v>
      </c>
      <c r="D32" s="115">
        <v>0</v>
      </c>
      <c r="E32" s="114" t="s">
        <v>514</v>
      </c>
      <c r="F32" s="114" t="s">
        <v>514</v>
      </c>
      <c r="G32" s="114" t="s">
        <v>514</v>
      </c>
      <c r="H32" s="140" t="s">
        <v>514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0.63815512318422241</v>
      </c>
      <c r="D34" s="115">
        <v>818</v>
      </c>
      <c r="E34" s="114">
        <v>748</v>
      </c>
      <c r="F34" s="114">
        <v>859</v>
      </c>
      <c r="G34" s="114">
        <v>836</v>
      </c>
      <c r="H34" s="140">
        <v>811</v>
      </c>
      <c r="I34" s="115">
        <v>7</v>
      </c>
      <c r="J34" s="116">
        <v>0.86313193588162762</v>
      </c>
    </row>
    <row r="35" spans="1:10" s="110" customFormat="1" ht="24.95" customHeight="1" x14ac:dyDescent="0.2">
      <c r="A35" s="292" t="s">
        <v>171</v>
      </c>
      <c r="B35" s="293" t="s">
        <v>172</v>
      </c>
      <c r="C35" s="113">
        <v>37.229096128941663</v>
      </c>
      <c r="D35" s="115">
        <v>47721</v>
      </c>
      <c r="E35" s="114">
        <v>46868</v>
      </c>
      <c r="F35" s="114">
        <v>49025</v>
      </c>
      <c r="G35" s="114">
        <v>48321</v>
      </c>
      <c r="H35" s="140">
        <v>47501</v>
      </c>
      <c r="I35" s="115">
        <v>220</v>
      </c>
      <c r="J35" s="116">
        <v>0.46314814424959477</v>
      </c>
    </row>
    <row r="36" spans="1:10" s="110" customFormat="1" ht="24.95" customHeight="1" x14ac:dyDescent="0.2">
      <c r="A36" s="294" t="s">
        <v>173</v>
      </c>
      <c r="B36" s="295" t="s">
        <v>174</v>
      </c>
      <c r="C36" s="125">
        <v>62.132748747874118</v>
      </c>
      <c r="D36" s="143">
        <v>79643</v>
      </c>
      <c r="E36" s="144">
        <v>79753</v>
      </c>
      <c r="F36" s="144">
        <v>80699</v>
      </c>
      <c r="G36" s="144">
        <v>79397</v>
      </c>
      <c r="H36" s="145">
        <v>78409</v>
      </c>
      <c r="I36" s="143">
        <v>1234</v>
      </c>
      <c r="J36" s="146">
        <v>1.5737989261436824</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128182</v>
      </c>
      <c r="F11" s="238">
        <v>127370</v>
      </c>
      <c r="G11" s="238">
        <v>130585</v>
      </c>
      <c r="H11" s="238">
        <v>128556</v>
      </c>
      <c r="I11" s="265">
        <v>126723</v>
      </c>
      <c r="J11" s="263">
        <v>1459</v>
      </c>
      <c r="K11" s="266">
        <v>1.1513300663652217</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16.95401850493829</v>
      </c>
      <c r="E13" s="115">
        <v>21732</v>
      </c>
      <c r="F13" s="114">
        <v>21390</v>
      </c>
      <c r="G13" s="114">
        <v>22245</v>
      </c>
      <c r="H13" s="114">
        <v>22215</v>
      </c>
      <c r="I13" s="140">
        <v>21475</v>
      </c>
      <c r="J13" s="115">
        <v>257</v>
      </c>
      <c r="K13" s="116">
        <v>1.1967403958090803</v>
      </c>
    </row>
    <row r="14" spans="1:255" ht="14.1" customHeight="1" x14ac:dyDescent="0.2">
      <c r="A14" s="306" t="s">
        <v>230</v>
      </c>
      <c r="B14" s="307"/>
      <c r="C14" s="308"/>
      <c r="D14" s="113">
        <v>63.732037259521618</v>
      </c>
      <c r="E14" s="115">
        <v>81693</v>
      </c>
      <c r="F14" s="114">
        <v>81283</v>
      </c>
      <c r="G14" s="114">
        <v>83627</v>
      </c>
      <c r="H14" s="114">
        <v>82022</v>
      </c>
      <c r="I14" s="140">
        <v>80964</v>
      </c>
      <c r="J14" s="115">
        <v>729</v>
      </c>
      <c r="K14" s="116">
        <v>0.90040017785682525</v>
      </c>
    </row>
    <row r="15" spans="1:255" ht="14.1" customHeight="1" x14ac:dyDescent="0.2">
      <c r="A15" s="306" t="s">
        <v>231</v>
      </c>
      <c r="B15" s="307"/>
      <c r="C15" s="308"/>
      <c r="D15" s="113">
        <v>10.254169852241345</v>
      </c>
      <c r="E15" s="115">
        <v>13144</v>
      </c>
      <c r="F15" s="114">
        <v>13140</v>
      </c>
      <c r="G15" s="114">
        <v>13221</v>
      </c>
      <c r="H15" s="114">
        <v>12965</v>
      </c>
      <c r="I15" s="140">
        <v>12912</v>
      </c>
      <c r="J15" s="115">
        <v>232</v>
      </c>
      <c r="K15" s="116">
        <v>1.7967781908302354</v>
      </c>
    </row>
    <row r="16" spans="1:255" ht="14.1" customHeight="1" x14ac:dyDescent="0.2">
      <c r="A16" s="306" t="s">
        <v>232</v>
      </c>
      <c r="B16" s="307"/>
      <c r="C16" s="308"/>
      <c r="D16" s="113">
        <v>8.4380022155996937</v>
      </c>
      <c r="E16" s="115">
        <v>10816</v>
      </c>
      <c r="F16" s="114">
        <v>10759</v>
      </c>
      <c r="G16" s="114">
        <v>10683</v>
      </c>
      <c r="H16" s="114">
        <v>10556</v>
      </c>
      <c r="I16" s="140">
        <v>10564</v>
      </c>
      <c r="J16" s="115">
        <v>252</v>
      </c>
      <c r="K16" s="116">
        <v>2.3854600530102235</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0.72085004134745911</v>
      </c>
      <c r="E18" s="115">
        <v>924</v>
      </c>
      <c r="F18" s="114">
        <v>874</v>
      </c>
      <c r="G18" s="114">
        <v>963</v>
      </c>
      <c r="H18" s="114">
        <v>927</v>
      </c>
      <c r="I18" s="140">
        <v>890</v>
      </c>
      <c r="J18" s="115">
        <v>34</v>
      </c>
      <c r="K18" s="116">
        <v>3.8202247191011236</v>
      </c>
    </row>
    <row r="19" spans="1:255" ht="14.1" customHeight="1" x14ac:dyDescent="0.2">
      <c r="A19" s="306" t="s">
        <v>235</v>
      </c>
      <c r="B19" s="307" t="s">
        <v>236</v>
      </c>
      <c r="C19" s="308"/>
      <c r="D19" s="113">
        <v>0.45560219063519058</v>
      </c>
      <c r="E19" s="115">
        <v>584</v>
      </c>
      <c r="F19" s="114">
        <v>531</v>
      </c>
      <c r="G19" s="114">
        <v>605</v>
      </c>
      <c r="H19" s="114">
        <v>580</v>
      </c>
      <c r="I19" s="140">
        <v>561</v>
      </c>
      <c r="J19" s="115">
        <v>23</v>
      </c>
      <c r="K19" s="116">
        <v>4.0998217468805702</v>
      </c>
    </row>
    <row r="20" spans="1:255" ht="14.1" customHeight="1" x14ac:dyDescent="0.2">
      <c r="A20" s="306">
        <v>12</v>
      </c>
      <c r="B20" s="307" t="s">
        <v>237</v>
      </c>
      <c r="C20" s="308"/>
      <c r="D20" s="113">
        <v>0.42907740556396373</v>
      </c>
      <c r="E20" s="115">
        <v>550</v>
      </c>
      <c r="F20" s="114">
        <v>453</v>
      </c>
      <c r="G20" s="114">
        <v>602</v>
      </c>
      <c r="H20" s="114">
        <v>606</v>
      </c>
      <c r="I20" s="140">
        <v>564</v>
      </c>
      <c r="J20" s="115">
        <v>-14</v>
      </c>
      <c r="K20" s="116">
        <v>-2.4822695035460991</v>
      </c>
    </row>
    <row r="21" spans="1:255" ht="14.1" customHeight="1" x14ac:dyDescent="0.2">
      <c r="A21" s="306">
        <v>21</v>
      </c>
      <c r="B21" s="307" t="s">
        <v>238</v>
      </c>
      <c r="C21" s="308"/>
      <c r="D21" s="113">
        <v>0.5999282270521602</v>
      </c>
      <c r="E21" s="115">
        <v>769</v>
      </c>
      <c r="F21" s="114">
        <v>575</v>
      </c>
      <c r="G21" s="114">
        <v>859</v>
      </c>
      <c r="H21" s="114">
        <v>843</v>
      </c>
      <c r="I21" s="140">
        <v>770</v>
      </c>
      <c r="J21" s="115">
        <v>-1</v>
      </c>
      <c r="K21" s="116">
        <v>-0.12987012987012986</v>
      </c>
    </row>
    <row r="22" spans="1:255" ht="14.1" customHeight="1" x14ac:dyDescent="0.2">
      <c r="A22" s="306">
        <v>22</v>
      </c>
      <c r="B22" s="307" t="s">
        <v>239</v>
      </c>
      <c r="C22" s="308"/>
      <c r="D22" s="113">
        <v>3.1751728011733316</v>
      </c>
      <c r="E22" s="115">
        <v>4070</v>
      </c>
      <c r="F22" s="114">
        <v>3868</v>
      </c>
      <c r="G22" s="114">
        <v>4025</v>
      </c>
      <c r="H22" s="114">
        <v>3953</v>
      </c>
      <c r="I22" s="140">
        <v>3908</v>
      </c>
      <c r="J22" s="115">
        <v>162</v>
      </c>
      <c r="K22" s="116">
        <v>4.1453428863868984</v>
      </c>
    </row>
    <row r="23" spans="1:255" ht="14.1" customHeight="1" x14ac:dyDescent="0.2">
      <c r="A23" s="306">
        <v>23</v>
      </c>
      <c r="B23" s="307" t="s">
        <v>240</v>
      </c>
      <c r="C23" s="308"/>
      <c r="D23" s="113">
        <v>0.37914839837106612</v>
      </c>
      <c r="E23" s="115">
        <v>486</v>
      </c>
      <c r="F23" s="114">
        <v>502</v>
      </c>
      <c r="G23" s="114">
        <v>519</v>
      </c>
      <c r="H23" s="114">
        <v>508</v>
      </c>
      <c r="I23" s="140">
        <v>505</v>
      </c>
      <c r="J23" s="115">
        <v>-19</v>
      </c>
      <c r="K23" s="116">
        <v>-3.7623762376237622</v>
      </c>
    </row>
    <row r="24" spans="1:255" ht="14.1" customHeight="1" x14ac:dyDescent="0.2">
      <c r="A24" s="306">
        <v>24</v>
      </c>
      <c r="B24" s="307" t="s">
        <v>241</v>
      </c>
      <c r="C24" s="308"/>
      <c r="D24" s="113">
        <v>5.2558081477898613</v>
      </c>
      <c r="E24" s="115">
        <v>6737</v>
      </c>
      <c r="F24" s="114">
        <v>6766</v>
      </c>
      <c r="G24" s="114">
        <v>6998</v>
      </c>
      <c r="H24" s="114">
        <v>7016</v>
      </c>
      <c r="I24" s="140">
        <v>7002</v>
      </c>
      <c r="J24" s="115">
        <v>-265</v>
      </c>
      <c r="K24" s="116">
        <v>-3.7846329620108539</v>
      </c>
    </row>
    <row r="25" spans="1:255" ht="14.1" customHeight="1" x14ac:dyDescent="0.2">
      <c r="A25" s="306">
        <v>25</v>
      </c>
      <c r="B25" s="307" t="s">
        <v>242</v>
      </c>
      <c r="C25" s="308"/>
      <c r="D25" s="113">
        <v>7.5197765676928121</v>
      </c>
      <c r="E25" s="115">
        <v>9639</v>
      </c>
      <c r="F25" s="114">
        <v>9670</v>
      </c>
      <c r="G25" s="114">
        <v>9821</v>
      </c>
      <c r="H25" s="114">
        <v>9772</v>
      </c>
      <c r="I25" s="140">
        <v>9768</v>
      </c>
      <c r="J25" s="115">
        <v>-129</v>
      </c>
      <c r="K25" s="116">
        <v>-1.3206388206388207</v>
      </c>
    </row>
    <row r="26" spans="1:255" ht="14.1" customHeight="1" x14ac:dyDescent="0.2">
      <c r="A26" s="306">
        <v>26</v>
      </c>
      <c r="B26" s="307" t="s">
        <v>243</v>
      </c>
      <c r="C26" s="308"/>
      <c r="D26" s="113">
        <v>2.6844642773556351</v>
      </c>
      <c r="E26" s="115">
        <v>3441</v>
      </c>
      <c r="F26" s="114">
        <v>3484</v>
      </c>
      <c r="G26" s="114">
        <v>3535</v>
      </c>
      <c r="H26" s="114">
        <v>3400</v>
      </c>
      <c r="I26" s="140">
        <v>3379</v>
      </c>
      <c r="J26" s="115">
        <v>62</v>
      </c>
      <c r="K26" s="116">
        <v>1.834862385321101</v>
      </c>
    </row>
    <row r="27" spans="1:255" ht="14.1" customHeight="1" x14ac:dyDescent="0.2">
      <c r="A27" s="306">
        <v>27</v>
      </c>
      <c r="B27" s="307" t="s">
        <v>244</v>
      </c>
      <c r="C27" s="308"/>
      <c r="D27" s="113">
        <v>3.3772292521570892</v>
      </c>
      <c r="E27" s="115">
        <v>4329</v>
      </c>
      <c r="F27" s="114">
        <v>4291</v>
      </c>
      <c r="G27" s="114">
        <v>4319</v>
      </c>
      <c r="H27" s="114">
        <v>4257</v>
      </c>
      <c r="I27" s="140">
        <v>4266</v>
      </c>
      <c r="J27" s="115">
        <v>63</v>
      </c>
      <c r="K27" s="116">
        <v>1.4767932489451476</v>
      </c>
    </row>
    <row r="28" spans="1:255" ht="14.1" customHeight="1" x14ac:dyDescent="0.2">
      <c r="A28" s="306">
        <v>28</v>
      </c>
      <c r="B28" s="307" t="s">
        <v>245</v>
      </c>
      <c r="C28" s="308"/>
      <c r="D28" s="113">
        <v>0.33233995412772466</v>
      </c>
      <c r="E28" s="115">
        <v>426</v>
      </c>
      <c r="F28" s="114">
        <v>439</v>
      </c>
      <c r="G28" s="114">
        <v>450</v>
      </c>
      <c r="H28" s="114">
        <v>443</v>
      </c>
      <c r="I28" s="140">
        <v>451</v>
      </c>
      <c r="J28" s="115">
        <v>-25</v>
      </c>
      <c r="K28" s="116">
        <v>-5.5432372505543235</v>
      </c>
    </row>
    <row r="29" spans="1:255" ht="14.1" customHeight="1" x14ac:dyDescent="0.2">
      <c r="A29" s="306">
        <v>29</v>
      </c>
      <c r="B29" s="307" t="s">
        <v>246</v>
      </c>
      <c r="C29" s="308"/>
      <c r="D29" s="113">
        <v>3.1205629495561</v>
      </c>
      <c r="E29" s="115">
        <v>4000</v>
      </c>
      <c r="F29" s="114">
        <v>4047</v>
      </c>
      <c r="G29" s="114">
        <v>4157</v>
      </c>
      <c r="H29" s="114">
        <v>4108</v>
      </c>
      <c r="I29" s="140">
        <v>3971</v>
      </c>
      <c r="J29" s="115">
        <v>29</v>
      </c>
      <c r="K29" s="116">
        <v>0.73029463611181067</v>
      </c>
    </row>
    <row r="30" spans="1:255" ht="14.1" customHeight="1" x14ac:dyDescent="0.2">
      <c r="A30" s="306" t="s">
        <v>247</v>
      </c>
      <c r="B30" s="307" t="s">
        <v>248</v>
      </c>
      <c r="C30" s="308"/>
      <c r="D30" s="113">
        <v>1.0750339361220764</v>
      </c>
      <c r="E30" s="115">
        <v>1378</v>
      </c>
      <c r="F30" s="114">
        <v>1363</v>
      </c>
      <c r="G30" s="114">
        <v>1379</v>
      </c>
      <c r="H30" s="114">
        <v>1356</v>
      </c>
      <c r="I30" s="140">
        <v>1338</v>
      </c>
      <c r="J30" s="115">
        <v>40</v>
      </c>
      <c r="K30" s="116">
        <v>2.9895366218236172</v>
      </c>
    </row>
    <row r="31" spans="1:255" ht="14.1" customHeight="1" x14ac:dyDescent="0.2">
      <c r="A31" s="306" t="s">
        <v>249</v>
      </c>
      <c r="B31" s="307" t="s">
        <v>250</v>
      </c>
      <c r="C31" s="308"/>
      <c r="D31" s="113">
        <v>1.9503518434725624</v>
      </c>
      <c r="E31" s="115">
        <v>2500</v>
      </c>
      <c r="F31" s="114">
        <v>2562</v>
      </c>
      <c r="G31" s="114">
        <v>2656</v>
      </c>
      <c r="H31" s="114">
        <v>2632</v>
      </c>
      <c r="I31" s="140">
        <v>2512</v>
      </c>
      <c r="J31" s="115">
        <v>-12</v>
      </c>
      <c r="K31" s="116">
        <v>-0.47770700636942676</v>
      </c>
    </row>
    <row r="32" spans="1:255" ht="14.1" customHeight="1" x14ac:dyDescent="0.2">
      <c r="A32" s="306">
        <v>31</v>
      </c>
      <c r="B32" s="307" t="s">
        <v>251</v>
      </c>
      <c r="C32" s="308"/>
      <c r="D32" s="113">
        <v>0.57106301976876628</v>
      </c>
      <c r="E32" s="115">
        <v>732</v>
      </c>
      <c r="F32" s="114">
        <v>714</v>
      </c>
      <c r="G32" s="114">
        <v>710</v>
      </c>
      <c r="H32" s="114">
        <v>690</v>
      </c>
      <c r="I32" s="140">
        <v>681</v>
      </c>
      <c r="J32" s="115">
        <v>51</v>
      </c>
      <c r="K32" s="116">
        <v>7.4889867841409687</v>
      </c>
    </row>
    <row r="33" spans="1:11" ht="14.1" customHeight="1" x14ac:dyDescent="0.2">
      <c r="A33" s="306">
        <v>32</v>
      </c>
      <c r="B33" s="307" t="s">
        <v>252</v>
      </c>
      <c r="C33" s="308"/>
      <c r="D33" s="113">
        <v>2.8358115804091057</v>
      </c>
      <c r="E33" s="115">
        <v>3635</v>
      </c>
      <c r="F33" s="114">
        <v>3367</v>
      </c>
      <c r="G33" s="114">
        <v>3934</v>
      </c>
      <c r="H33" s="114">
        <v>3845</v>
      </c>
      <c r="I33" s="140">
        <v>3495</v>
      </c>
      <c r="J33" s="115">
        <v>140</v>
      </c>
      <c r="K33" s="116">
        <v>4.0057224606580828</v>
      </c>
    </row>
    <row r="34" spans="1:11" ht="14.1" customHeight="1" x14ac:dyDescent="0.2">
      <c r="A34" s="306">
        <v>33</v>
      </c>
      <c r="B34" s="307" t="s">
        <v>253</v>
      </c>
      <c r="C34" s="308"/>
      <c r="D34" s="113">
        <v>1.9948198655037368</v>
      </c>
      <c r="E34" s="115">
        <v>2557</v>
      </c>
      <c r="F34" s="114">
        <v>2403</v>
      </c>
      <c r="G34" s="114">
        <v>2770</v>
      </c>
      <c r="H34" s="114">
        <v>2687</v>
      </c>
      <c r="I34" s="140">
        <v>2515</v>
      </c>
      <c r="J34" s="115">
        <v>42</v>
      </c>
      <c r="K34" s="116">
        <v>1.6699801192842942</v>
      </c>
    </row>
    <row r="35" spans="1:11" ht="14.1" customHeight="1" x14ac:dyDescent="0.2">
      <c r="A35" s="306">
        <v>34</v>
      </c>
      <c r="B35" s="307" t="s">
        <v>254</v>
      </c>
      <c r="C35" s="308"/>
      <c r="D35" s="113">
        <v>2.7414145511850339</v>
      </c>
      <c r="E35" s="115">
        <v>3514</v>
      </c>
      <c r="F35" s="114">
        <v>3411</v>
      </c>
      <c r="G35" s="114">
        <v>3508</v>
      </c>
      <c r="H35" s="114">
        <v>3462</v>
      </c>
      <c r="I35" s="140">
        <v>3383</v>
      </c>
      <c r="J35" s="115">
        <v>131</v>
      </c>
      <c r="K35" s="116">
        <v>3.8723026899201893</v>
      </c>
    </row>
    <row r="36" spans="1:11" ht="14.1" customHeight="1" x14ac:dyDescent="0.2">
      <c r="A36" s="306">
        <v>41</v>
      </c>
      <c r="B36" s="307" t="s">
        <v>255</v>
      </c>
      <c r="C36" s="308"/>
      <c r="D36" s="113">
        <v>0.3783682576336771</v>
      </c>
      <c r="E36" s="115">
        <v>485</v>
      </c>
      <c r="F36" s="114">
        <v>487</v>
      </c>
      <c r="G36" s="114">
        <v>495</v>
      </c>
      <c r="H36" s="114">
        <v>493</v>
      </c>
      <c r="I36" s="140">
        <v>497</v>
      </c>
      <c r="J36" s="115">
        <v>-12</v>
      </c>
      <c r="K36" s="116">
        <v>-2.4144869215291749</v>
      </c>
    </row>
    <row r="37" spans="1:11" ht="14.1" customHeight="1" x14ac:dyDescent="0.2">
      <c r="A37" s="306">
        <v>42</v>
      </c>
      <c r="B37" s="307" t="s">
        <v>256</v>
      </c>
      <c r="C37" s="308"/>
      <c r="D37" s="113" t="s">
        <v>514</v>
      </c>
      <c r="E37" s="115" t="s">
        <v>514</v>
      </c>
      <c r="F37" s="114" t="s">
        <v>514</v>
      </c>
      <c r="G37" s="114" t="s">
        <v>514</v>
      </c>
      <c r="H37" s="114" t="s">
        <v>514</v>
      </c>
      <c r="I37" s="140" t="s">
        <v>514</v>
      </c>
      <c r="J37" s="115" t="s">
        <v>514</v>
      </c>
      <c r="K37" s="116" t="s">
        <v>514</v>
      </c>
    </row>
    <row r="38" spans="1:11" ht="14.1" customHeight="1" x14ac:dyDescent="0.2">
      <c r="A38" s="306">
        <v>43</v>
      </c>
      <c r="B38" s="307" t="s">
        <v>257</v>
      </c>
      <c r="C38" s="308"/>
      <c r="D38" s="113">
        <v>1.7537563776505281</v>
      </c>
      <c r="E38" s="115">
        <v>2248</v>
      </c>
      <c r="F38" s="114">
        <v>2240</v>
      </c>
      <c r="G38" s="114">
        <v>2228</v>
      </c>
      <c r="H38" s="114">
        <v>2124</v>
      </c>
      <c r="I38" s="140">
        <v>2086</v>
      </c>
      <c r="J38" s="115">
        <v>162</v>
      </c>
      <c r="K38" s="116">
        <v>7.7660594439117929</v>
      </c>
    </row>
    <row r="39" spans="1:11" ht="14.1" customHeight="1" x14ac:dyDescent="0.2">
      <c r="A39" s="306">
        <v>51</v>
      </c>
      <c r="B39" s="307" t="s">
        <v>258</v>
      </c>
      <c r="C39" s="308"/>
      <c r="D39" s="113">
        <v>5.6185735906757577</v>
      </c>
      <c r="E39" s="115">
        <v>7202</v>
      </c>
      <c r="F39" s="114">
        <v>7258</v>
      </c>
      <c r="G39" s="114">
        <v>7276</v>
      </c>
      <c r="H39" s="114">
        <v>7157</v>
      </c>
      <c r="I39" s="140">
        <v>7000</v>
      </c>
      <c r="J39" s="115">
        <v>202</v>
      </c>
      <c r="K39" s="116">
        <v>2.8857142857142857</v>
      </c>
    </row>
    <row r="40" spans="1:11" ht="14.1" customHeight="1" x14ac:dyDescent="0.2">
      <c r="A40" s="306" t="s">
        <v>259</v>
      </c>
      <c r="B40" s="307" t="s">
        <v>260</v>
      </c>
      <c r="C40" s="308"/>
      <c r="D40" s="113">
        <v>4.680064283596761</v>
      </c>
      <c r="E40" s="115">
        <v>5999</v>
      </c>
      <c r="F40" s="114">
        <v>6037</v>
      </c>
      <c r="G40" s="114">
        <v>6058</v>
      </c>
      <c r="H40" s="114">
        <v>5982</v>
      </c>
      <c r="I40" s="140">
        <v>5839</v>
      </c>
      <c r="J40" s="115">
        <v>160</v>
      </c>
      <c r="K40" s="116">
        <v>2.7401952389107724</v>
      </c>
    </row>
    <row r="41" spans="1:11" ht="14.1" customHeight="1" x14ac:dyDescent="0.2">
      <c r="A41" s="306"/>
      <c r="B41" s="307" t="s">
        <v>261</v>
      </c>
      <c r="C41" s="308"/>
      <c r="D41" s="113">
        <v>3.7314131469317067</v>
      </c>
      <c r="E41" s="115">
        <v>4783</v>
      </c>
      <c r="F41" s="114">
        <v>4829</v>
      </c>
      <c r="G41" s="114">
        <v>4878</v>
      </c>
      <c r="H41" s="114">
        <v>4798</v>
      </c>
      <c r="I41" s="140">
        <v>4674</v>
      </c>
      <c r="J41" s="115">
        <v>109</v>
      </c>
      <c r="K41" s="116">
        <v>2.3320496362858365</v>
      </c>
    </row>
    <row r="42" spans="1:11" ht="14.1" customHeight="1" x14ac:dyDescent="0.2">
      <c r="A42" s="306">
        <v>52</v>
      </c>
      <c r="B42" s="307" t="s">
        <v>262</v>
      </c>
      <c r="C42" s="308"/>
      <c r="D42" s="113">
        <v>3.9716964940475261</v>
      </c>
      <c r="E42" s="115">
        <v>5091</v>
      </c>
      <c r="F42" s="114">
        <v>4976</v>
      </c>
      <c r="G42" s="114">
        <v>5368</v>
      </c>
      <c r="H42" s="114">
        <v>5309</v>
      </c>
      <c r="I42" s="140">
        <v>5071</v>
      </c>
      <c r="J42" s="115">
        <v>20</v>
      </c>
      <c r="K42" s="116">
        <v>0.39439952672056794</v>
      </c>
    </row>
    <row r="43" spans="1:11" ht="14.1" customHeight="1" x14ac:dyDescent="0.2">
      <c r="A43" s="306" t="s">
        <v>263</v>
      </c>
      <c r="B43" s="307" t="s">
        <v>264</v>
      </c>
      <c r="C43" s="308"/>
      <c r="D43" s="113">
        <v>3.1743926604359425</v>
      </c>
      <c r="E43" s="115">
        <v>4069</v>
      </c>
      <c r="F43" s="114">
        <v>4001</v>
      </c>
      <c r="G43" s="114">
        <v>4278</v>
      </c>
      <c r="H43" s="114">
        <v>4228</v>
      </c>
      <c r="I43" s="140">
        <v>4039</v>
      </c>
      <c r="J43" s="115">
        <v>30</v>
      </c>
      <c r="K43" s="116">
        <v>0.74275810844268386</v>
      </c>
    </row>
    <row r="44" spans="1:11" ht="14.1" customHeight="1" x14ac:dyDescent="0.2">
      <c r="A44" s="306">
        <v>53</v>
      </c>
      <c r="B44" s="307" t="s">
        <v>265</v>
      </c>
      <c r="C44" s="308"/>
      <c r="D44" s="113">
        <v>0.52113401257586867</v>
      </c>
      <c r="E44" s="115">
        <v>668</v>
      </c>
      <c r="F44" s="114">
        <v>692</v>
      </c>
      <c r="G44" s="114">
        <v>689</v>
      </c>
      <c r="H44" s="114">
        <v>683</v>
      </c>
      <c r="I44" s="140">
        <v>688</v>
      </c>
      <c r="J44" s="115">
        <v>-20</v>
      </c>
      <c r="K44" s="116">
        <v>-2.9069767441860463</v>
      </c>
    </row>
    <row r="45" spans="1:11" ht="14.1" customHeight="1" x14ac:dyDescent="0.2">
      <c r="A45" s="306" t="s">
        <v>266</v>
      </c>
      <c r="B45" s="307" t="s">
        <v>267</v>
      </c>
      <c r="C45" s="308"/>
      <c r="D45" s="113">
        <v>0.46652416095863691</v>
      </c>
      <c r="E45" s="115">
        <v>598</v>
      </c>
      <c r="F45" s="114">
        <v>622</v>
      </c>
      <c r="G45" s="114">
        <v>618</v>
      </c>
      <c r="H45" s="114">
        <v>614</v>
      </c>
      <c r="I45" s="140">
        <v>620</v>
      </c>
      <c r="J45" s="115">
        <v>-22</v>
      </c>
      <c r="K45" s="116">
        <v>-3.5483870967741935</v>
      </c>
    </row>
    <row r="46" spans="1:11" ht="14.1" customHeight="1" x14ac:dyDescent="0.2">
      <c r="A46" s="306">
        <v>54</v>
      </c>
      <c r="B46" s="307" t="s">
        <v>268</v>
      </c>
      <c r="C46" s="308"/>
      <c r="D46" s="113">
        <v>2.8342512989343276</v>
      </c>
      <c r="E46" s="115">
        <v>3633</v>
      </c>
      <c r="F46" s="114">
        <v>3630</v>
      </c>
      <c r="G46" s="114">
        <v>3655</v>
      </c>
      <c r="H46" s="114">
        <v>3611</v>
      </c>
      <c r="I46" s="140">
        <v>3561</v>
      </c>
      <c r="J46" s="115">
        <v>72</v>
      </c>
      <c r="K46" s="116">
        <v>2.0219039595619206</v>
      </c>
    </row>
    <row r="47" spans="1:11" ht="14.1" customHeight="1" x14ac:dyDescent="0.2">
      <c r="A47" s="306">
        <v>61</v>
      </c>
      <c r="B47" s="307" t="s">
        <v>269</v>
      </c>
      <c r="C47" s="308"/>
      <c r="D47" s="113">
        <v>2.4160958636938106</v>
      </c>
      <c r="E47" s="115">
        <v>3097</v>
      </c>
      <c r="F47" s="114">
        <v>3090</v>
      </c>
      <c r="G47" s="114">
        <v>3115</v>
      </c>
      <c r="H47" s="114">
        <v>3065</v>
      </c>
      <c r="I47" s="140">
        <v>3103</v>
      </c>
      <c r="J47" s="115">
        <v>-6</v>
      </c>
      <c r="K47" s="116">
        <v>-0.19336126329358685</v>
      </c>
    </row>
    <row r="48" spans="1:11" ht="14.1" customHeight="1" x14ac:dyDescent="0.2">
      <c r="A48" s="306">
        <v>62</v>
      </c>
      <c r="B48" s="307" t="s">
        <v>270</v>
      </c>
      <c r="C48" s="308"/>
      <c r="D48" s="113">
        <v>7.4753085456616377</v>
      </c>
      <c r="E48" s="115">
        <v>9582</v>
      </c>
      <c r="F48" s="114">
        <v>9576</v>
      </c>
      <c r="G48" s="114">
        <v>9645</v>
      </c>
      <c r="H48" s="114">
        <v>9503</v>
      </c>
      <c r="I48" s="140">
        <v>9487</v>
      </c>
      <c r="J48" s="115">
        <v>95</v>
      </c>
      <c r="K48" s="116">
        <v>1.0013702961947928</v>
      </c>
    </row>
    <row r="49" spans="1:11" ht="14.1" customHeight="1" x14ac:dyDescent="0.2">
      <c r="A49" s="306">
        <v>63</v>
      </c>
      <c r="B49" s="307" t="s">
        <v>271</v>
      </c>
      <c r="C49" s="308"/>
      <c r="D49" s="113">
        <v>3.3639668596214758</v>
      </c>
      <c r="E49" s="115">
        <v>4312</v>
      </c>
      <c r="F49" s="114">
        <v>4498</v>
      </c>
      <c r="G49" s="114">
        <v>4696</v>
      </c>
      <c r="H49" s="114">
        <v>4649</v>
      </c>
      <c r="I49" s="140">
        <v>4386</v>
      </c>
      <c r="J49" s="115">
        <v>-74</v>
      </c>
      <c r="K49" s="116">
        <v>-1.68718650250798</v>
      </c>
    </row>
    <row r="50" spans="1:11" ht="14.1" customHeight="1" x14ac:dyDescent="0.2">
      <c r="A50" s="306" t="s">
        <v>272</v>
      </c>
      <c r="B50" s="307" t="s">
        <v>273</v>
      </c>
      <c r="C50" s="308"/>
      <c r="D50" s="113">
        <v>1.4120547346741352</v>
      </c>
      <c r="E50" s="115">
        <v>1810</v>
      </c>
      <c r="F50" s="114">
        <v>1867</v>
      </c>
      <c r="G50" s="114">
        <v>1958</v>
      </c>
      <c r="H50" s="114">
        <v>1908</v>
      </c>
      <c r="I50" s="140">
        <v>1834</v>
      </c>
      <c r="J50" s="115">
        <v>-24</v>
      </c>
      <c r="K50" s="116">
        <v>-1.3086150490730644</v>
      </c>
    </row>
    <row r="51" spans="1:11" ht="14.1" customHeight="1" x14ac:dyDescent="0.2">
      <c r="A51" s="306" t="s">
        <v>274</v>
      </c>
      <c r="B51" s="307" t="s">
        <v>275</v>
      </c>
      <c r="C51" s="308"/>
      <c r="D51" s="113">
        <v>1.6952458223463513</v>
      </c>
      <c r="E51" s="115">
        <v>2173</v>
      </c>
      <c r="F51" s="114">
        <v>2294</v>
      </c>
      <c r="G51" s="114">
        <v>2389</v>
      </c>
      <c r="H51" s="114">
        <v>2405</v>
      </c>
      <c r="I51" s="140">
        <v>2231</v>
      </c>
      <c r="J51" s="115">
        <v>-58</v>
      </c>
      <c r="K51" s="116">
        <v>-2.5997310623038996</v>
      </c>
    </row>
    <row r="52" spans="1:11" ht="14.1" customHeight="1" x14ac:dyDescent="0.2">
      <c r="A52" s="306">
        <v>71</v>
      </c>
      <c r="B52" s="307" t="s">
        <v>276</v>
      </c>
      <c r="C52" s="308"/>
      <c r="D52" s="113">
        <v>10.566226147196954</v>
      </c>
      <c r="E52" s="115">
        <v>13544</v>
      </c>
      <c r="F52" s="114">
        <v>13594</v>
      </c>
      <c r="G52" s="114">
        <v>13688</v>
      </c>
      <c r="H52" s="114">
        <v>13475</v>
      </c>
      <c r="I52" s="140">
        <v>13353</v>
      </c>
      <c r="J52" s="115">
        <v>191</v>
      </c>
      <c r="K52" s="116">
        <v>1.4303901744926233</v>
      </c>
    </row>
    <row r="53" spans="1:11" ht="14.1" customHeight="1" x14ac:dyDescent="0.2">
      <c r="A53" s="306" t="s">
        <v>277</v>
      </c>
      <c r="B53" s="307" t="s">
        <v>278</v>
      </c>
      <c r="C53" s="308"/>
      <c r="D53" s="113">
        <v>2.8506342544194974</v>
      </c>
      <c r="E53" s="115">
        <v>3654</v>
      </c>
      <c r="F53" s="114">
        <v>3676</v>
      </c>
      <c r="G53" s="114">
        <v>3700</v>
      </c>
      <c r="H53" s="114">
        <v>3585</v>
      </c>
      <c r="I53" s="140">
        <v>3567</v>
      </c>
      <c r="J53" s="115">
        <v>87</v>
      </c>
      <c r="K53" s="116">
        <v>2.4390243902439024</v>
      </c>
    </row>
    <row r="54" spans="1:11" ht="14.1" customHeight="1" x14ac:dyDescent="0.2">
      <c r="A54" s="306" t="s">
        <v>279</v>
      </c>
      <c r="B54" s="307" t="s">
        <v>280</v>
      </c>
      <c r="C54" s="308"/>
      <c r="D54" s="113">
        <v>6.7357351266168415</v>
      </c>
      <c r="E54" s="115">
        <v>8634</v>
      </c>
      <c r="F54" s="114">
        <v>8659</v>
      </c>
      <c r="G54" s="114">
        <v>8734</v>
      </c>
      <c r="H54" s="114">
        <v>8677</v>
      </c>
      <c r="I54" s="140">
        <v>8586</v>
      </c>
      <c r="J54" s="115">
        <v>48</v>
      </c>
      <c r="K54" s="116">
        <v>0.55904961565338929</v>
      </c>
    </row>
    <row r="55" spans="1:11" ht="14.1" customHeight="1" x14ac:dyDescent="0.2">
      <c r="A55" s="306">
        <v>72</v>
      </c>
      <c r="B55" s="307" t="s">
        <v>281</v>
      </c>
      <c r="C55" s="308"/>
      <c r="D55" s="113">
        <v>3.2539670156496232</v>
      </c>
      <c r="E55" s="115">
        <v>4171</v>
      </c>
      <c r="F55" s="114">
        <v>4187</v>
      </c>
      <c r="G55" s="114">
        <v>4206</v>
      </c>
      <c r="H55" s="114">
        <v>4118</v>
      </c>
      <c r="I55" s="140">
        <v>4117</v>
      </c>
      <c r="J55" s="115">
        <v>54</v>
      </c>
      <c r="K55" s="116">
        <v>1.3116346854505707</v>
      </c>
    </row>
    <row r="56" spans="1:11" ht="14.1" customHeight="1" x14ac:dyDescent="0.2">
      <c r="A56" s="306" t="s">
        <v>282</v>
      </c>
      <c r="B56" s="307" t="s">
        <v>283</v>
      </c>
      <c r="C56" s="308"/>
      <c r="D56" s="113">
        <v>1.6382955485169524</v>
      </c>
      <c r="E56" s="115">
        <v>2100</v>
      </c>
      <c r="F56" s="114">
        <v>2126</v>
      </c>
      <c r="G56" s="114">
        <v>2153</v>
      </c>
      <c r="H56" s="114">
        <v>2110</v>
      </c>
      <c r="I56" s="140">
        <v>2112</v>
      </c>
      <c r="J56" s="115">
        <v>-12</v>
      </c>
      <c r="K56" s="116">
        <v>-0.56818181818181823</v>
      </c>
    </row>
    <row r="57" spans="1:11" ht="14.1" customHeight="1" x14ac:dyDescent="0.2">
      <c r="A57" s="306" t="s">
        <v>284</v>
      </c>
      <c r="B57" s="307" t="s">
        <v>285</v>
      </c>
      <c r="C57" s="308"/>
      <c r="D57" s="113">
        <v>1.000920566070119</v>
      </c>
      <c r="E57" s="115">
        <v>1283</v>
      </c>
      <c r="F57" s="114">
        <v>1280</v>
      </c>
      <c r="G57" s="114">
        <v>1273</v>
      </c>
      <c r="H57" s="114">
        <v>1251</v>
      </c>
      <c r="I57" s="140">
        <v>1245</v>
      </c>
      <c r="J57" s="115">
        <v>38</v>
      </c>
      <c r="K57" s="116">
        <v>3.0522088353413657</v>
      </c>
    </row>
    <row r="58" spans="1:11" ht="14.1" customHeight="1" x14ac:dyDescent="0.2">
      <c r="A58" s="306">
        <v>73</v>
      </c>
      <c r="B58" s="307" t="s">
        <v>286</v>
      </c>
      <c r="C58" s="308"/>
      <c r="D58" s="113">
        <v>2.4145355822190324</v>
      </c>
      <c r="E58" s="115">
        <v>3095</v>
      </c>
      <c r="F58" s="114">
        <v>3109</v>
      </c>
      <c r="G58" s="114">
        <v>3102</v>
      </c>
      <c r="H58" s="114">
        <v>3042</v>
      </c>
      <c r="I58" s="140">
        <v>2999</v>
      </c>
      <c r="J58" s="115">
        <v>96</v>
      </c>
      <c r="K58" s="116">
        <v>3.2010670223407804</v>
      </c>
    </row>
    <row r="59" spans="1:11" ht="14.1" customHeight="1" x14ac:dyDescent="0.2">
      <c r="A59" s="306" t="s">
        <v>287</v>
      </c>
      <c r="B59" s="307" t="s">
        <v>288</v>
      </c>
      <c r="C59" s="308"/>
      <c r="D59" s="113">
        <v>2.1048197094755894</v>
      </c>
      <c r="E59" s="115">
        <v>2698</v>
      </c>
      <c r="F59" s="114">
        <v>2704</v>
      </c>
      <c r="G59" s="114">
        <v>2695</v>
      </c>
      <c r="H59" s="114">
        <v>2636</v>
      </c>
      <c r="I59" s="140">
        <v>2611</v>
      </c>
      <c r="J59" s="115">
        <v>87</v>
      </c>
      <c r="K59" s="116">
        <v>3.3320566832631178</v>
      </c>
    </row>
    <row r="60" spans="1:11" ht="14.1" customHeight="1" x14ac:dyDescent="0.2">
      <c r="A60" s="306">
        <v>81</v>
      </c>
      <c r="B60" s="307" t="s">
        <v>289</v>
      </c>
      <c r="C60" s="308"/>
      <c r="D60" s="113">
        <v>8.4317610897005828</v>
      </c>
      <c r="E60" s="115">
        <v>10808</v>
      </c>
      <c r="F60" s="114">
        <v>10708</v>
      </c>
      <c r="G60" s="114">
        <v>10811</v>
      </c>
      <c r="H60" s="114">
        <v>10599</v>
      </c>
      <c r="I60" s="140">
        <v>10573</v>
      </c>
      <c r="J60" s="115">
        <v>235</v>
      </c>
      <c r="K60" s="116">
        <v>2.2226425801570038</v>
      </c>
    </row>
    <row r="61" spans="1:11" ht="14.1" customHeight="1" x14ac:dyDescent="0.2">
      <c r="A61" s="306" t="s">
        <v>290</v>
      </c>
      <c r="B61" s="307" t="s">
        <v>291</v>
      </c>
      <c r="C61" s="308"/>
      <c r="D61" s="113">
        <v>2.433258959916369</v>
      </c>
      <c r="E61" s="115">
        <v>3119</v>
      </c>
      <c r="F61" s="114">
        <v>3089</v>
      </c>
      <c r="G61" s="114">
        <v>3147</v>
      </c>
      <c r="H61" s="114">
        <v>3047</v>
      </c>
      <c r="I61" s="140">
        <v>3036</v>
      </c>
      <c r="J61" s="115">
        <v>83</v>
      </c>
      <c r="K61" s="116">
        <v>2.7338603425559946</v>
      </c>
    </row>
    <row r="62" spans="1:11" ht="14.1" customHeight="1" x14ac:dyDescent="0.2">
      <c r="A62" s="306" t="s">
        <v>292</v>
      </c>
      <c r="B62" s="307" t="s">
        <v>293</v>
      </c>
      <c r="C62" s="308"/>
      <c r="D62" s="113">
        <v>3.2859527858825732</v>
      </c>
      <c r="E62" s="115">
        <v>4212</v>
      </c>
      <c r="F62" s="114">
        <v>4200</v>
      </c>
      <c r="G62" s="114">
        <v>4208</v>
      </c>
      <c r="H62" s="114">
        <v>4166</v>
      </c>
      <c r="I62" s="140">
        <v>4192</v>
      </c>
      <c r="J62" s="115">
        <v>20</v>
      </c>
      <c r="K62" s="116">
        <v>0.47709923664122139</v>
      </c>
    </row>
    <row r="63" spans="1:11" ht="14.1" customHeight="1" x14ac:dyDescent="0.2">
      <c r="A63" s="306"/>
      <c r="B63" s="307" t="s">
        <v>294</v>
      </c>
      <c r="C63" s="308"/>
      <c r="D63" s="113">
        <v>2.6938259662043031</v>
      </c>
      <c r="E63" s="115">
        <v>3453</v>
      </c>
      <c r="F63" s="114">
        <v>3438</v>
      </c>
      <c r="G63" s="114">
        <v>3455</v>
      </c>
      <c r="H63" s="114">
        <v>3425</v>
      </c>
      <c r="I63" s="140">
        <v>3443</v>
      </c>
      <c r="J63" s="115">
        <v>10</v>
      </c>
      <c r="K63" s="116">
        <v>0.29044437990124888</v>
      </c>
    </row>
    <row r="64" spans="1:11" ht="14.1" customHeight="1" x14ac:dyDescent="0.2">
      <c r="A64" s="306" t="s">
        <v>295</v>
      </c>
      <c r="B64" s="307" t="s">
        <v>296</v>
      </c>
      <c r="C64" s="308"/>
      <c r="D64" s="113">
        <v>0.84255199638014699</v>
      </c>
      <c r="E64" s="115">
        <v>1080</v>
      </c>
      <c r="F64" s="114">
        <v>1052</v>
      </c>
      <c r="G64" s="114">
        <v>1033</v>
      </c>
      <c r="H64" s="114">
        <v>1025</v>
      </c>
      <c r="I64" s="140">
        <v>1009</v>
      </c>
      <c r="J64" s="115">
        <v>71</v>
      </c>
      <c r="K64" s="116">
        <v>7.0366699702675914</v>
      </c>
    </row>
    <row r="65" spans="1:11" ht="14.1" customHeight="1" x14ac:dyDescent="0.2">
      <c r="A65" s="306" t="s">
        <v>297</v>
      </c>
      <c r="B65" s="307" t="s">
        <v>298</v>
      </c>
      <c r="C65" s="308"/>
      <c r="D65" s="113">
        <v>1.1124806915167496</v>
      </c>
      <c r="E65" s="115">
        <v>1426</v>
      </c>
      <c r="F65" s="114">
        <v>1394</v>
      </c>
      <c r="G65" s="114">
        <v>1445</v>
      </c>
      <c r="H65" s="114">
        <v>1430</v>
      </c>
      <c r="I65" s="140">
        <v>1403</v>
      </c>
      <c r="J65" s="115">
        <v>23</v>
      </c>
      <c r="K65" s="116">
        <v>1.639344262295082</v>
      </c>
    </row>
    <row r="66" spans="1:11" ht="14.1" customHeight="1" x14ac:dyDescent="0.2">
      <c r="A66" s="306">
        <v>82</v>
      </c>
      <c r="B66" s="307" t="s">
        <v>299</v>
      </c>
      <c r="C66" s="308"/>
      <c r="D66" s="113">
        <v>3.2188606824671169</v>
      </c>
      <c r="E66" s="115">
        <v>4126</v>
      </c>
      <c r="F66" s="114">
        <v>4166</v>
      </c>
      <c r="G66" s="114">
        <v>4201</v>
      </c>
      <c r="H66" s="114">
        <v>4158</v>
      </c>
      <c r="I66" s="140">
        <v>4205</v>
      </c>
      <c r="J66" s="115">
        <v>-79</v>
      </c>
      <c r="K66" s="116">
        <v>-1.8787158145065399</v>
      </c>
    </row>
    <row r="67" spans="1:11" ht="14.1" customHeight="1" x14ac:dyDescent="0.2">
      <c r="A67" s="306" t="s">
        <v>300</v>
      </c>
      <c r="B67" s="307" t="s">
        <v>301</v>
      </c>
      <c r="C67" s="308"/>
      <c r="D67" s="113">
        <v>2.2546067310542823</v>
      </c>
      <c r="E67" s="115">
        <v>2890</v>
      </c>
      <c r="F67" s="114">
        <v>2910</v>
      </c>
      <c r="G67" s="114">
        <v>2945</v>
      </c>
      <c r="H67" s="114">
        <v>2932</v>
      </c>
      <c r="I67" s="140">
        <v>2957</v>
      </c>
      <c r="J67" s="115">
        <v>-67</v>
      </c>
      <c r="K67" s="116">
        <v>-2.2658099425092999</v>
      </c>
    </row>
    <row r="68" spans="1:11" ht="14.1" customHeight="1" x14ac:dyDescent="0.2">
      <c r="A68" s="306" t="s">
        <v>302</v>
      </c>
      <c r="B68" s="307" t="s">
        <v>303</v>
      </c>
      <c r="C68" s="308"/>
      <c r="D68" s="113">
        <v>0.55936090870793087</v>
      </c>
      <c r="E68" s="115">
        <v>717</v>
      </c>
      <c r="F68" s="114">
        <v>730</v>
      </c>
      <c r="G68" s="114">
        <v>733</v>
      </c>
      <c r="H68" s="114">
        <v>723</v>
      </c>
      <c r="I68" s="140">
        <v>733</v>
      </c>
      <c r="J68" s="115">
        <v>-16</v>
      </c>
      <c r="K68" s="116">
        <v>-2.1828103683492497</v>
      </c>
    </row>
    <row r="69" spans="1:11" ht="14.1" customHeight="1" x14ac:dyDescent="0.2">
      <c r="A69" s="306">
        <v>83</v>
      </c>
      <c r="B69" s="307" t="s">
        <v>304</v>
      </c>
      <c r="C69" s="308"/>
      <c r="D69" s="113">
        <v>4.3921923515002108</v>
      </c>
      <c r="E69" s="115">
        <v>5630</v>
      </c>
      <c r="F69" s="114">
        <v>5580</v>
      </c>
      <c r="G69" s="114">
        <v>5549</v>
      </c>
      <c r="H69" s="114">
        <v>5412</v>
      </c>
      <c r="I69" s="140">
        <v>5373</v>
      </c>
      <c r="J69" s="115">
        <v>257</v>
      </c>
      <c r="K69" s="116">
        <v>4.7831751349339289</v>
      </c>
    </row>
    <row r="70" spans="1:11" ht="14.1" customHeight="1" x14ac:dyDescent="0.2">
      <c r="A70" s="306" t="s">
        <v>305</v>
      </c>
      <c r="B70" s="307" t="s">
        <v>306</v>
      </c>
      <c r="C70" s="308"/>
      <c r="D70" s="113">
        <v>3.497370925714999</v>
      </c>
      <c r="E70" s="115">
        <v>4483</v>
      </c>
      <c r="F70" s="114">
        <v>4430</v>
      </c>
      <c r="G70" s="114">
        <v>4407</v>
      </c>
      <c r="H70" s="114">
        <v>4279</v>
      </c>
      <c r="I70" s="140">
        <v>4251</v>
      </c>
      <c r="J70" s="115">
        <v>232</v>
      </c>
      <c r="K70" s="116">
        <v>5.4575394024935306</v>
      </c>
    </row>
    <row r="71" spans="1:11" ht="14.1" customHeight="1" x14ac:dyDescent="0.2">
      <c r="A71" s="306"/>
      <c r="B71" s="307" t="s">
        <v>307</v>
      </c>
      <c r="C71" s="308"/>
      <c r="D71" s="113">
        <v>2.2998548938228458</v>
      </c>
      <c r="E71" s="115">
        <v>2948</v>
      </c>
      <c r="F71" s="114">
        <v>2911</v>
      </c>
      <c r="G71" s="114">
        <v>2891</v>
      </c>
      <c r="H71" s="114">
        <v>2824</v>
      </c>
      <c r="I71" s="140">
        <v>2817</v>
      </c>
      <c r="J71" s="115">
        <v>131</v>
      </c>
      <c r="K71" s="116">
        <v>4.6503372381966628</v>
      </c>
    </row>
    <row r="72" spans="1:11" ht="14.1" customHeight="1" x14ac:dyDescent="0.2">
      <c r="A72" s="306">
        <v>84</v>
      </c>
      <c r="B72" s="307" t="s">
        <v>308</v>
      </c>
      <c r="C72" s="308"/>
      <c r="D72" s="113">
        <v>1.6063097782840023</v>
      </c>
      <c r="E72" s="115">
        <v>2059</v>
      </c>
      <c r="F72" s="114">
        <v>2058</v>
      </c>
      <c r="G72" s="114">
        <v>2052</v>
      </c>
      <c r="H72" s="114">
        <v>2054</v>
      </c>
      <c r="I72" s="140">
        <v>2073</v>
      </c>
      <c r="J72" s="115">
        <v>-14</v>
      </c>
      <c r="K72" s="116">
        <v>-0.67534973468403281</v>
      </c>
    </row>
    <row r="73" spans="1:11" ht="14.1" customHeight="1" x14ac:dyDescent="0.2">
      <c r="A73" s="306" t="s">
        <v>309</v>
      </c>
      <c r="B73" s="307" t="s">
        <v>310</v>
      </c>
      <c r="C73" s="308"/>
      <c r="D73" s="113">
        <v>0.51333260520197843</v>
      </c>
      <c r="E73" s="115">
        <v>658</v>
      </c>
      <c r="F73" s="114">
        <v>648</v>
      </c>
      <c r="G73" s="114">
        <v>645</v>
      </c>
      <c r="H73" s="114">
        <v>656</v>
      </c>
      <c r="I73" s="140">
        <v>658</v>
      </c>
      <c r="J73" s="115">
        <v>0</v>
      </c>
      <c r="K73" s="116">
        <v>0</v>
      </c>
    </row>
    <row r="74" spans="1:11" ht="14.1" customHeight="1" x14ac:dyDescent="0.2">
      <c r="A74" s="306" t="s">
        <v>311</v>
      </c>
      <c r="B74" s="307" t="s">
        <v>312</v>
      </c>
      <c r="C74" s="308"/>
      <c r="D74" s="113">
        <v>0.34794276887550513</v>
      </c>
      <c r="E74" s="115">
        <v>446</v>
      </c>
      <c r="F74" s="114">
        <v>453</v>
      </c>
      <c r="G74" s="114">
        <v>446</v>
      </c>
      <c r="H74" s="114">
        <v>440</v>
      </c>
      <c r="I74" s="140">
        <v>449</v>
      </c>
      <c r="J74" s="115">
        <v>-3</v>
      </c>
      <c r="K74" s="116">
        <v>-0.66815144766146994</v>
      </c>
    </row>
    <row r="75" spans="1:11" ht="14.1" customHeight="1" x14ac:dyDescent="0.2">
      <c r="A75" s="306" t="s">
        <v>313</v>
      </c>
      <c r="B75" s="307" t="s">
        <v>314</v>
      </c>
      <c r="C75" s="308"/>
      <c r="D75" s="113">
        <v>0.4181554352405174</v>
      </c>
      <c r="E75" s="115">
        <v>536</v>
      </c>
      <c r="F75" s="114">
        <v>535</v>
      </c>
      <c r="G75" s="114">
        <v>540</v>
      </c>
      <c r="H75" s="114">
        <v>545</v>
      </c>
      <c r="I75" s="140">
        <v>550</v>
      </c>
      <c r="J75" s="115">
        <v>-14</v>
      </c>
      <c r="K75" s="116">
        <v>-2.5454545454545454</v>
      </c>
    </row>
    <row r="76" spans="1:11" ht="14.1" customHeight="1" x14ac:dyDescent="0.2">
      <c r="A76" s="306">
        <v>91</v>
      </c>
      <c r="B76" s="307" t="s">
        <v>315</v>
      </c>
      <c r="C76" s="308"/>
      <c r="D76" s="113">
        <v>0.124822517982244</v>
      </c>
      <c r="E76" s="115">
        <v>160</v>
      </c>
      <c r="F76" s="114">
        <v>163</v>
      </c>
      <c r="G76" s="114">
        <v>166</v>
      </c>
      <c r="H76" s="114">
        <v>163</v>
      </c>
      <c r="I76" s="140">
        <v>157</v>
      </c>
      <c r="J76" s="115">
        <v>3</v>
      </c>
      <c r="K76" s="116">
        <v>1.910828025477707</v>
      </c>
    </row>
    <row r="77" spans="1:11" ht="14.1" customHeight="1" x14ac:dyDescent="0.2">
      <c r="A77" s="306">
        <v>92</v>
      </c>
      <c r="B77" s="307" t="s">
        <v>316</v>
      </c>
      <c r="C77" s="308"/>
      <c r="D77" s="113">
        <v>0.82538890015758848</v>
      </c>
      <c r="E77" s="115">
        <v>1058</v>
      </c>
      <c r="F77" s="114">
        <v>1100</v>
      </c>
      <c r="G77" s="114">
        <v>1089</v>
      </c>
      <c r="H77" s="114">
        <v>1062</v>
      </c>
      <c r="I77" s="140">
        <v>1043</v>
      </c>
      <c r="J77" s="115">
        <v>15</v>
      </c>
      <c r="K77" s="116">
        <v>1.4381591562799616</v>
      </c>
    </row>
    <row r="78" spans="1:11" ht="14.1" customHeight="1" x14ac:dyDescent="0.2">
      <c r="A78" s="306">
        <v>93</v>
      </c>
      <c r="B78" s="307" t="s">
        <v>317</v>
      </c>
      <c r="C78" s="308"/>
      <c r="D78" s="113">
        <v>0.1809926510742538</v>
      </c>
      <c r="E78" s="115">
        <v>232</v>
      </c>
      <c r="F78" s="114">
        <v>230</v>
      </c>
      <c r="G78" s="114">
        <v>232</v>
      </c>
      <c r="H78" s="114">
        <v>220</v>
      </c>
      <c r="I78" s="140">
        <v>236</v>
      </c>
      <c r="J78" s="115">
        <v>-4</v>
      </c>
      <c r="K78" s="116">
        <v>-1.6949152542372881</v>
      </c>
    </row>
    <row r="79" spans="1:11" ht="14.1" customHeight="1" x14ac:dyDescent="0.2">
      <c r="A79" s="306">
        <v>94</v>
      </c>
      <c r="B79" s="307" t="s">
        <v>318</v>
      </c>
      <c r="C79" s="308"/>
      <c r="D79" s="113">
        <v>0.19191462139770016</v>
      </c>
      <c r="E79" s="115">
        <v>246</v>
      </c>
      <c r="F79" s="114">
        <v>232</v>
      </c>
      <c r="G79" s="114">
        <v>210</v>
      </c>
      <c r="H79" s="114">
        <v>221</v>
      </c>
      <c r="I79" s="140">
        <v>233</v>
      </c>
      <c r="J79" s="115">
        <v>13</v>
      </c>
      <c r="K79" s="116">
        <v>5.5793991416309012</v>
      </c>
    </row>
    <row r="80" spans="1:11" ht="14.1" customHeight="1" x14ac:dyDescent="0.2">
      <c r="A80" s="306" t="s">
        <v>319</v>
      </c>
      <c r="B80" s="307" t="s">
        <v>320</v>
      </c>
      <c r="C80" s="308"/>
      <c r="D80" s="113" t="s">
        <v>514</v>
      </c>
      <c r="E80" s="115" t="s">
        <v>514</v>
      </c>
      <c r="F80" s="114" t="s">
        <v>514</v>
      </c>
      <c r="G80" s="114" t="s">
        <v>514</v>
      </c>
      <c r="H80" s="114" t="s">
        <v>514</v>
      </c>
      <c r="I80" s="140" t="s">
        <v>514</v>
      </c>
      <c r="J80" s="115" t="s">
        <v>514</v>
      </c>
      <c r="K80" s="116" t="s">
        <v>514</v>
      </c>
    </row>
    <row r="81" spans="1:11" ht="14.1" customHeight="1" x14ac:dyDescent="0.2">
      <c r="A81" s="310" t="s">
        <v>321</v>
      </c>
      <c r="B81" s="311" t="s">
        <v>224</v>
      </c>
      <c r="C81" s="312"/>
      <c r="D81" s="125">
        <v>0.62177216769905286</v>
      </c>
      <c r="E81" s="143">
        <v>797</v>
      </c>
      <c r="F81" s="144">
        <v>798</v>
      </c>
      <c r="G81" s="144">
        <v>809</v>
      </c>
      <c r="H81" s="144">
        <v>798</v>
      </c>
      <c r="I81" s="145">
        <v>808</v>
      </c>
      <c r="J81" s="143">
        <v>-11</v>
      </c>
      <c r="K81" s="146">
        <v>-1.3613861386138615</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35129</v>
      </c>
      <c r="E12" s="114">
        <v>36855</v>
      </c>
      <c r="F12" s="114">
        <v>37039</v>
      </c>
      <c r="G12" s="114">
        <v>37260</v>
      </c>
      <c r="H12" s="140">
        <v>36291</v>
      </c>
      <c r="I12" s="115">
        <v>-1162</v>
      </c>
      <c r="J12" s="116">
        <v>-3.2018957868342013</v>
      </c>
      <c r="K12"/>
      <c r="L12"/>
      <c r="M12"/>
      <c r="N12"/>
      <c r="O12"/>
      <c r="P12"/>
    </row>
    <row r="13" spans="1:16" s="110" customFormat="1" ht="14.45" customHeight="1" x14ac:dyDescent="0.2">
      <c r="A13" s="120" t="s">
        <v>105</v>
      </c>
      <c r="B13" s="119" t="s">
        <v>106</v>
      </c>
      <c r="C13" s="113">
        <v>34.843007202026818</v>
      </c>
      <c r="D13" s="115">
        <v>12240</v>
      </c>
      <c r="E13" s="114">
        <v>12743</v>
      </c>
      <c r="F13" s="114">
        <v>12892</v>
      </c>
      <c r="G13" s="114">
        <v>12906</v>
      </c>
      <c r="H13" s="140">
        <v>12485</v>
      </c>
      <c r="I13" s="115">
        <v>-245</v>
      </c>
      <c r="J13" s="116">
        <v>-1.9623548257909491</v>
      </c>
      <c r="K13"/>
      <c r="L13"/>
      <c r="M13"/>
      <c r="N13"/>
      <c r="O13"/>
      <c r="P13"/>
    </row>
    <row r="14" spans="1:16" s="110" customFormat="1" ht="14.45" customHeight="1" x14ac:dyDescent="0.2">
      <c r="A14" s="120"/>
      <c r="B14" s="119" t="s">
        <v>107</v>
      </c>
      <c r="C14" s="113">
        <v>65.156992797973189</v>
      </c>
      <c r="D14" s="115">
        <v>22889</v>
      </c>
      <c r="E14" s="114">
        <v>24112</v>
      </c>
      <c r="F14" s="114">
        <v>24147</v>
      </c>
      <c r="G14" s="114">
        <v>24354</v>
      </c>
      <c r="H14" s="140">
        <v>23806</v>
      </c>
      <c r="I14" s="115">
        <v>-917</v>
      </c>
      <c r="J14" s="116">
        <v>-3.8519700915735529</v>
      </c>
      <c r="K14"/>
      <c r="L14"/>
      <c r="M14"/>
      <c r="N14"/>
      <c r="O14"/>
      <c r="P14"/>
    </row>
    <row r="15" spans="1:16" s="110" customFormat="1" ht="14.45" customHeight="1" x14ac:dyDescent="0.2">
      <c r="A15" s="118" t="s">
        <v>105</v>
      </c>
      <c r="B15" s="121" t="s">
        <v>108</v>
      </c>
      <c r="C15" s="113">
        <v>13.456118876142218</v>
      </c>
      <c r="D15" s="115">
        <v>4727</v>
      </c>
      <c r="E15" s="114">
        <v>5293</v>
      </c>
      <c r="F15" s="114">
        <v>5072</v>
      </c>
      <c r="G15" s="114">
        <v>5323</v>
      </c>
      <c r="H15" s="140">
        <v>4920</v>
      </c>
      <c r="I15" s="115">
        <v>-193</v>
      </c>
      <c r="J15" s="116">
        <v>-3.9227642276422765</v>
      </c>
      <c r="K15"/>
      <c r="L15"/>
      <c r="M15"/>
      <c r="N15"/>
      <c r="O15"/>
      <c r="P15"/>
    </row>
    <row r="16" spans="1:16" s="110" customFormat="1" ht="14.45" customHeight="1" x14ac:dyDescent="0.2">
      <c r="A16" s="118"/>
      <c r="B16" s="121" t="s">
        <v>109</v>
      </c>
      <c r="C16" s="113">
        <v>49.856244128782485</v>
      </c>
      <c r="D16" s="115">
        <v>17514</v>
      </c>
      <c r="E16" s="114">
        <v>18383</v>
      </c>
      <c r="F16" s="114">
        <v>18707</v>
      </c>
      <c r="G16" s="114">
        <v>18821</v>
      </c>
      <c r="H16" s="140">
        <v>18590</v>
      </c>
      <c r="I16" s="115">
        <v>-1076</v>
      </c>
      <c r="J16" s="116">
        <v>-5.7880580957504035</v>
      </c>
      <c r="K16"/>
      <c r="L16"/>
      <c r="M16"/>
      <c r="N16"/>
      <c r="O16"/>
      <c r="P16"/>
    </row>
    <row r="17" spans="1:16" s="110" customFormat="1" ht="14.45" customHeight="1" x14ac:dyDescent="0.2">
      <c r="A17" s="118"/>
      <c r="B17" s="121" t="s">
        <v>110</v>
      </c>
      <c r="C17" s="113">
        <v>20.586979418713884</v>
      </c>
      <c r="D17" s="115">
        <v>7232</v>
      </c>
      <c r="E17" s="114">
        <v>7401</v>
      </c>
      <c r="F17" s="114">
        <v>7459</v>
      </c>
      <c r="G17" s="114">
        <v>7474</v>
      </c>
      <c r="H17" s="140">
        <v>7343</v>
      </c>
      <c r="I17" s="115">
        <v>-111</v>
      </c>
      <c r="J17" s="116">
        <v>-1.5116437423396432</v>
      </c>
      <c r="K17"/>
      <c r="L17"/>
      <c r="M17"/>
      <c r="N17"/>
      <c r="O17"/>
      <c r="P17"/>
    </row>
    <row r="18" spans="1:16" s="110" customFormat="1" ht="14.45" customHeight="1" x14ac:dyDescent="0.2">
      <c r="A18" s="120"/>
      <c r="B18" s="121" t="s">
        <v>111</v>
      </c>
      <c r="C18" s="113">
        <v>16.10065757636141</v>
      </c>
      <c r="D18" s="115">
        <v>5656</v>
      </c>
      <c r="E18" s="114">
        <v>5778</v>
      </c>
      <c r="F18" s="114">
        <v>5801</v>
      </c>
      <c r="G18" s="114">
        <v>5642</v>
      </c>
      <c r="H18" s="140">
        <v>5438</v>
      </c>
      <c r="I18" s="115">
        <v>218</v>
      </c>
      <c r="J18" s="116">
        <v>4.0088267745494663</v>
      </c>
      <c r="K18"/>
      <c r="L18"/>
      <c r="M18"/>
      <c r="N18"/>
      <c r="O18"/>
      <c r="P18"/>
    </row>
    <row r="19" spans="1:16" s="110" customFormat="1" ht="14.45" customHeight="1" x14ac:dyDescent="0.2">
      <c r="A19" s="120"/>
      <c r="B19" s="121" t="s">
        <v>112</v>
      </c>
      <c r="C19" s="113">
        <v>1.7222238036949529</v>
      </c>
      <c r="D19" s="115">
        <v>605</v>
      </c>
      <c r="E19" s="114">
        <v>638</v>
      </c>
      <c r="F19" s="114">
        <v>670</v>
      </c>
      <c r="G19" s="114">
        <v>543</v>
      </c>
      <c r="H19" s="140">
        <v>492</v>
      </c>
      <c r="I19" s="115">
        <v>113</v>
      </c>
      <c r="J19" s="116">
        <v>22.967479674796749</v>
      </c>
      <c r="K19"/>
      <c r="L19"/>
      <c r="M19"/>
      <c r="N19"/>
      <c r="O19"/>
      <c r="P19"/>
    </row>
    <row r="20" spans="1:16" s="110" customFormat="1" ht="14.45" customHeight="1" x14ac:dyDescent="0.2">
      <c r="A20" s="120" t="s">
        <v>113</v>
      </c>
      <c r="B20" s="119" t="s">
        <v>116</v>
      </c>
      <c r="C20" s="113">
        <v>92.077770503003222</v>
      </c>
      <c r="D20" s="115">
        <v>32346</v>
      </c>
      <c r="E20" s="114">
        <v>33935</v>
      </c>
      <c r="F20" s="114">
        <v>34141</v>
      </c>
      <c r="G20" s="114">
        <v>34402</v>
      </c>
      <c r="H20" s="140">
        <v>33538</v>
      </c>
      <c r="I20" s="115">
        <v>-1192</v>
      </c>
      <c r="J20" s="116">
        <v>-3.5541773510644643</v>
      </c>
      <c r="K20"/>
      <c r="L20"/>
      <c r="M20"/>
      <c r="N20"/>
      <c r="O20"/>
      <c r="P20"/>
    </row>
    <row r="21" spans="1:16" s="110" customFormat="1" ht="14.45" customHeight="1" x14ac:dyDescent="0.2">
      <c r="A21" s="123"/>
      <c r="B21" s="124" t="s">
        <v>117</v>
      </c>
      <c r="C21" s="125">
        <v>7.7542770930000851</v>
      </c>
      <c r="D21" s="143">
        <v>2724</v>
      </c>
      <c r="E21" s="144">
        <v>2860</v>
      </c>
      <c r="F21" s="144">
        <v>2839</v>
      </c>
      <c r="G21" s="144">
        <v>2801</v>
      </c>
      <c r="H21" s="145">
        <v>2696</v>
      </c>
      <c r="I21" s="143">
        <v>28</v>
      </c>
      <c r="J21" s="146">
        <v>1.0385756676557865</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1307123</v>
      </c>
      <c r="E23" s="114">
        <v>1351076</v>
      </c>
      <c r="F23" s="114">
        <v>1348337</v>
      </c>
      <c r="G23" s="114">
        <v>1355641</v>
      </c>
      <c r="H23" s="140">
        <v>1332324</v>
      </c>
      <c r="I23" s="115">
        <v>-25201</v>
      </c>
      <c r="J23" s="116">
        <v>-1.8915068707011207</v>
      </c>
      <c r="K23"/>
      <c r="L23"/>
      <c r="M23"/>
      <c r="N23"/>
      <c r="O23"/>
      <c r="P23"/>
    </row>
    <row r="24" spans="1:16" s="110" customFormat="1" ht="14.45" customHeight="1" x14ac:dyDescent="0.2">
      <c r="A24" s="120" t="s">
        <v>105</v>
      </c>
      <c r="B24" s="119" t="s">
        <v>106</v>
      </c>
      <c r="C24" s="113">
        <v>39.641640457707503</v>
      </c>
      <c r="D24" s="115">
        <v>518165</v>
      </c>
      <c r="E24" s="114">
        <v>532672</v>
      </c>
      <c r="F24" s="114">
        <v>531729</v>
      </c>
      <c r="G24" s="114">
        <v>531965</v>
      </c>
      <c r="H24" s="140">
        <v>520703</v>
      </c>
      <c r="I24" s="115">
        <v>-2538</v>
      </c>
      <c r="J24" s="116">
        <v>-0.48741797147318144</v>
      </c>
      <c r="K24"/>
      <c r="L24"/>
      <c r="M24"/>
      <c r="N24"/>
      <c r="O24"/>
      <c r="P24"/>
    </row>
    <row r="25" spans="1:16" s="110" customFormat="1" ht="14.45" customHeight="1" x14ac:dyDescent="0.2">
      <c r="A25" s="120"/>
      <c r="B25" s="119" t="s">
        <v>107</v>
      </c>
      <c r="C25" s="113">
        <v>60.358359542292497</v>
      </c>
      <c r="D25" s="115">
        <v>788958</v>
      </c>
      <c r="E25" s="114">
        <v>818404</v>
      </c>
      <c r="F25" s="114">
        <v>816608</v>
      </c>
      <c r="G25" s="114">
        <v>823676</v>
      </c>
      <c r="H25" s="140">
        <v>811621</v>
      </c>
      <c r="I25" s="115">
        <v>-22663</v>
      </c>
      <c r="J25" s="116">
        <v>-2.7923131609458109</v>
      </c>
      <c r="K25"/>
      <c r="L25"/>
      <c r="M25"/>
      <c r="N25"/>
      <c r="O25"/>
      <c r="P25"/>
    </row>
    <row r="26" spans="1:16" s="110" customFormat="1" ht="14.45" customHeight="1" x14ac:dyDescent="0.2">
      <c r="A26" s="118" t="s">
        <v>105</v>
      </c>
      <c r="B26" s="121" t="s">
        <v>108</v>
      </c>
      <c r="C26" s="113">
        <v>15.566859430979335</v>
      </c>
      <c r="D26" s="115">
        <v>203478</v>
      </c>
      <c r="E26" s="114">
        <v>216619</v>
      </c>
      <c r="F26" s="114">
        <v>213818</v>
      </c>
      <c r="G26" s="114">
        <v>221131</v>
      </c>
      <c r="H26" s="140">
        <v>210719</v>
      </c>
      <c r="I26" s="115">
        <v>-7241</v>
      </c>
      <c r="J26" s="116">
        <v>-3.4363298990598854</v>
      </c>
      <c r="K26"/>
      <c r="L26"/>
      <c r="M26"/>
      <c r="N26"/>
      <c r="O26"/>
      <c r="P26"/>
    </row>
    <row r="27" spans="1:16" s="110" customFormat="1" ht="14.45" customHeight="1" x14ac:dyDescent="0.2">
      <c r="A27" s="118"/>
      <c r="B27" s="121" t="s">
        <v>109</v>
      </c>
      <c r="C27" s="113">
        <v>51.629877218899829</v>
      </c>
      <c r="D27" s="115">
        <v>674866</v>
      </c>
      <c r="E27" s="114">
        <v>698716</v>
      </c>
      <c r="F27" s="114">
        <v>699552</v>
      </c>
      <c r="G27" s="114">
        <v>702088</v>
      </c>
      <c r="H27" s="140">
        <v>696479</v>
      </c>
      <c r="I27" s="115">
        <v>-21613</v>
      </c>
      <c r="J27" s="116">
        <v>-3.1031804261147857</v>
      </c>
      <c r="K27"/>
      <c r="L27"/>
      <c r="M27"/>
      <c r="N27"/>
      <c r="O27"/>
      <c r="P27"/>
    </row>
    <row r="28" spans="1:16" s="110" customFormat="1" ht="14.45" customHeight="1" x14ac:dyDescent="0.2">
      <c r="A28" s="118"/>
      <c r="B28" s="121" t="s">
        <v>110</v>
      </c>
      <c r="C28" s="113">
        <v>17.802838753506748</v>
      </c>
      <c r="D28" s="115">
        <v>232705</v>
      </c>
      <c r="E28" s="114">
        <v>236265</v>
      </c>
      <c r="F28" s="114">
        <v>236511</v>
      </c>
      <c r="G28" s="114">
        <v>236006</v>
      </c>
      <c r="H28" s="140">
        <v>232821</v>
      </c>
      <c r="I28" s="115">
        <v>-116</v>
      </c>
      <c r="J28" s="116">
        <v>-4.982368428964741E-2</v>
      </c>
      <c r="K28"/>
      <c r="L28"/>
      <c r="M28"/>
      <c r="N28"/>
      <c r="O28"/>
      <c r="P28"/>
    </row>
    <row r="29" spans="1:16" s="110" customFormat="1" ht="14.45" customHeight="1" x14ac:dyDescent="0.2">
      <c r="A29" s="118"/>
      <c r="B29" s="121" t="s">
        <v>111</v>
      </c>
      <c r="C29" s="113">
        <v>15.000271588825228</v>
      </c>
      <c r="D29" s="115">
        <v>196072</v>
      </c>
      <c r="E29" s="114">
        <v>199476</v>
      </c>
      <c r="F29" s="114">
        <v>198456</v>
      </c>
      <c r="G29" s="114">
        <v>196416</v>
      </c>
      <c r="H29" s="140">
        <v>192304</v>
      </c>
      <c r="I29" s="115">
        <v>3768</v>
      </c>
      <c r="J29" s="116">
        <v>1.9593976204343124</v>
      </c>
      <c r="K29"/>
      <c r="L29"/>
      <c r="M29"/>
      <c r="N29"/>
      <c r="O29"/>
      <c r="P29"/>
    </row>
    <row r="30" spans="1:16" s="110" customFormat="1" ht="14.45" customHeight="1" x14ac:dyDescent="0.2">
      <c r="A30" s="120"/>
      <c r="B30" s="121" t="s">
        <v>112</v>
      </c>
      <c r="C30" s="113">
        <v>1.362610863706017</v>
      </c>
      <c r="D30" s="115">
        <v>17811</v>
      </c>
      <c r="E30" s="114">
        <v>18162</v>
      </c>
      <c r="F30" s="114">
        <v>18880</v>
      </c>
      <c r="G30" s="114">
        <v>16353</v>
      </c>
      <c r="H30" s="140">
        <v>15584</v>
      </c>
      <c r="I30" s="115">
        <v>2227</v>
      </c>
      <c r="J30" s="116">
        <v>14.2902977412731</v>
      </c>
      <c r="K30"/>
      <c r="L30"/>
      <c r="M30"/>
      <c r="N30"/>
      <c r="O30"/>
      <c r="P30"/>
    </row>
    <row r="31" spans="1:16" s="110" customFormat="1" ht="14.45" customHeight="1" x14ac:dyDescent="0.2">
      <c r="A31" s="120" t="s">
        <v>113</v>
      </c>
      <c r="B31" s="119" t="s">
        <v>116</v>
      </c>
      <c r="C31" s="113">
        <v>84.437960314369803</v>
      </c>
      <c r="D31" s="115">
        <v>1103708</v>
      </c>
      <c r="E31" s="114">
        <v>1142384</v>
      </c>
      <c r="F31" s="114">
        <v>1142913</v>
      </c>
      <c r="G31" s="114">
        <v>1150109</v>
      </c>
      <c r="H31" s="140">
        <v>1132388</v>
      </c>
      <c r="I31" s="115">
        <v>-28680</v>
      </c>
      <c r="J31" s="116">
        <v>-2.5327008057308977</v>
      </c>
      <c r="K31"/>
      <c r="L31"/>
      <c r="M31"/>
      <c r="N31"/>
      <c r="O31"/>
      <c r="P31"/>
    </row>
    <row r="32" spans="1:16" s="110" customFormat="1" ht="14.45" customHeight="1" x14ac:dyDescent="0.2">
      <c r="A32" s="123"/>
      <c r="B32" s="124" t="s">
        <v>117</v>
      </c>
      <c r="C32" s="125">
        <v>15.394572660721295</v>
      </c>
      <c r="D32" s="143">
        <v>201226</v>
      </c>
      <c r="E32" s="144">
        <v>206470</v>
      </c>
      <c r="F32" s="144">
        <v>203231</v>
      </c>
      <c r="G32" s="144">
        <v>203299</v>
      </c>
      <c r="H32" s="145">
        <v>197828</v>
      </c>
      <c r="I32" s="143">
        <v>3398</v>
      </c>
      <c r="J32" s="146">
        <v>1.7176537193926036</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6415440</v>
      </c>
      <c r="E34" s="114">
        <v>6666510</v>
      </c>
      <c r="F34" s="114">
        <v>6669878</v>
      </c>
      <c r="G34" s="114">
        <v>6713473</v>
      </c>
      <c r="H34" s="140">
        <v>6597783</v>
      </c>
      <c r="I34" s="115">
        <v>-182343</v>
      </c>
      <c r="J34" s="116">
        <v>-2.7637010795899166</v>
      </c>
      <c r="K34"/>
      <c r="L34"/>
      <c r="M34"/>
      <c r="N34"/>
      <c r="O34"/>
      <c r="P34"/>
    </row>
    <row r="35" spans="1:16" s="110" customFormat="1" ht="14.45" customHeight="1" x14ac:dyDescent="0.2">
      <c r="A35" s="120" t="s">
        <v>105</v>
      </c>
      <c r="B35" s="119" t="s">
        <v>106</v>
      </c>
      <c r="C35" s="113">
        <v>40.899221253725386</v>
      </c>
      <c r="D35" s="115">
        <v>2623865</v>
      </c>
      <c r="E35" s="114">
        <v>2714871</v>
      </c>
      <c r="F35" s="114">
        <v>2714736</v>
      </c>
      <c r="G35" s="114">
        <v>2719585</v>
      </c>
      <c r="H35" s="140">
        <v>2663168</v>
      </c>
      <c r="I35" s="115">
        <v>-39303</v>
      </c>
      <c r="J35" s="116">
        <v>-1.47579874795732</v>
      </c>
      <c r="K35"/>
      <c r="L35"/>
      <c r="M35"/>
      <c r="N35"/>
      <c r="O35"/>
      <c r="P35"/>
    </row>
    <row r="36" spans="1:16" s="110" customFormat="1" ht="14.45" customHeight="1" x14ac:dyDescent="0.2">
      <c r="A36" s="120"/>
      <c r="B36" s="119" t="s">
        <v>107</v>
      </c>
      <c r="C36" s="113">
        <v>59.100778746274614</v>
      </c>
      <c r="D36" s="115">
        <v>3791575</v>
      </c>
      <c r="E36" s="114">
        <v>3951639</v>
      </c>
      <c r="F36" s="114">
        <v>3955142</v>
      </c>
      <c r="G36" s="114">
        <v>3993888</v>
      </c>
      <c r="H36" s="140">
        <v>3934615</v>
      </c>
      <c r="I36" s="115">
        <v>-143040</v>
      </c>
      <c r="J36" s="116">
        <v>-3.6354255753104181</v>
      </c>
      <c r="K36"/>
      <c r="L36"/>
      <c r="M36"/>
      <c r="N36"/>
      <c r="O36"/>
      <c r="P36"/>
    </row>
    <row r="37" spans="1:16" s="110" customFormat="1" ht="14.45" customHeight="1" x14ac:dyDescent="0.2">
      <c r="A37" s="118" t="s">
        <v>105</v>
      </c>
      <c r="B37" s="121" t="s">
        <v>108</v>
      </c>
      <c r="C37" s="113">
        <v>17.695200952701608</v>
      </c>
      <c r="D37" s="115">
        <v>1135225</v>
      </c>
      <c r="E37" s="114">
        <v>1207051</v>
      </c>
      <c r="F37" s="114">
        <v>1198554</v>
      </c>
      <c r="G37" s="114">
        <v>1240398</v>
      </c>
      <c r="H37" s="140">
        <v>1176945</v>
      </c>
      <c r="I37" s="115">
        <v>-41720</v>
      </c>
      <c r="J37" s="116">
        <v>-3.5447705712671365</v>
      </c>
      <c r="K37"/>
      <c r="L37"/>
      <c r="M37"/>
      <c r="N37"/>
      <c r="O37"/>
      <c r="P37"/>
    </row>
    <row r="38" spans="1:16" s="110" customFormat="1" ht="14.45" customHeight="1" x14ac:dyDescent="0.2">
      <c r="A38" s="118"/>
      <c r="B38" s="121" t="s">
        <v>109</v>
      </c>
      <c r="C38" s="113">
        <v>49.277399523649194</v>
      </c>
      <c r="D38" s="115">
        <v>3161362</v>
      </c>
      <c r="E38" s="114">
        <v>3298402</v>
      </c>
      <c r="F38" s="114">
        <v>3311797</v>
      </c>
      <c r="G38" s="114">
        <v>3326634</v>
      </c>
      <c r="H38" s="140">
        <v>3306303</v>
      </c>
      <c r="I38" s="115">
        <v>-144941</v>
      </c>
      <c r="J38" s="116">
        <v>-4.3837784982199155</v>
      </c>
      <c r="K38"/>
      <c r="L38"/>
      <c r="M38"/>
      <c r="N38"/>
      <c r="O38"/>
      <c r="P38"/>
    </row>
    <row r="39" spans="1:16" s="110" customFormat="1" ht="14.45" customHeight="1" x14ac:dyDescent="0.2">
      <c r="A39" s="118"/>
      <c r="B39" s="121" t="s">
        <v>110</v>
      </c>
      <c r="C39" s="113">
        <v>18.170226827777984</v>
      </c>
      <c r="D39" s="115">
        <v>1165700</v>
      </c>
      <c r="E39" s="114">
        <v>1187654</v>
      </c>
      <c r="F39" s="114">
        <v>1190909</v>
      </c>
      <c r="G39" s="114">
        <v>1188159</v>
      </c>
      <c r="H39" s="140">
        <v>1175286</v>
      </c>
      <c r="I39" s="115">
        <v>-9586</v>
      </c>
      <c r="J39" s="116">
        <v>-0.81563125911480272</v>
      </c>
      <c r="K39"/>
      <c r="L39"/>
      <c r="M39"/>
      <c r="N39"/>
      <c r="O39"/>
      <c r="P39"/>
    </row>
    <row r="40" spans="1:16" s="110" customFormat="1" ht="14.45" customHeight="1" x14ac:dyDescent="0.2">
      <c r="A40" s="120"/>
      <c r="B40" s="121" t="s">
        <v>111</v>
      </c>
      <c r="C40" s="113">
        <v>14.856845360567631</v>
      </c>
      <c r="D40" s="115">
        <v>953132</v>
      </c>
      <c r="E40" s="114">
        <v>973394</v>
      </c>
      <c r="F40" s="114">
        <v>968611</v>
      </c>
      <c r="G40" s="114">
        <v>958275</v>
      </c>
      <c r="H40" s="140">
        <v>939239</v>
      </c>
      <c r="I40" s="115">
        <v>13893</v>
      </c>
      <c r="J40" s="116">
        <v>1.4791762267111992</v>
      </c>
      <c r="K40"/>
      <c r="L40"/>
      <c r="M40"/>
      <c r="N40"/>
      <c r="O40"/>
      <c r="P40"/>
    </row>
    <row r="41" spans="1:16" s="110" customFormat="1" ht="14.45" customHeight="1" x14ac:dyDescent="0.2">
      <c r="A41" s="120"/>
      <c r="B41" s="121" t="s">
        <v>112</v>
      </c>
      <c r="C41" s="113">
        <v>1.3942301697155612</v>
      </c>
      <c r="D41" s="115">
        <v>89446</v>
      </c>
      <c r="E41" s="114">
        <v>91249</v>
      </c>
      <c r="F41" s="114">
        <v>94752</v>
      </c>
      <c r="G41" s="114">
        <v>82773</v>
      </c>
      <c r="H41" s="140">
        <v>79668</v>
      </c>
      <c r="I41" s="115">
        <v>9778</v>
      </c>
      <c r="J41" s="116">
        <v>12.273434754230054</v>
      </c>
      <c r="K41"/>
      <c r="L41"/>
      <c r="M41"/>
      <c r="N41"/>
      <c r="O41"/>
      <c r="P41"/>
    </row>
    <row r="42" spans="1:16" s="110" customFormat="1" ht="14.45" customHeight="1" x14ac:dyDescent="0.2">
      <c r="A42" s="120" t="s">
        <v>113</v>
      </c>
      <c r="B42" s="119" t="s">
        <v>116</v>
      </c>
      <c r="C42" s="113">
        <v>85.712889529011264</v>
      </c>
      <c r="D42" s="115">
        <v>5498859</v>
      </c>
      <c r="E42" s="114">
        <v>5714606</v>
      </c>
      <c r="F42" s="114">
        <v>5727794</v>
      </c>
      <c r="G42" s="114">
        <v>5772203</v>
      </c>
      <c r="H42" s="140">
        <v>5679499</v>
      </c>
      <c r="I42" s="115">
        <v>-180640</v>
      </c>
      <c r="J42" s="116">
        <v>-3.1805622291684532</v>
      </c>
      <c r="K42"/>
      <c r="L42"/>
      <c r="M42"/>
      <c r="N42"/>
      <c r="O42"/>
      <c r="P42"/>
    </row>
    <row r="43" spans="1:16" s="110" customFormat="1" ht="14.45" customHeight="1" x14ac:dyDescent="0.2">
      <c r="A43" s="123"/>
      <c r="B43" s="124" t="s">
        <v>117</v>
      </c>
      <c r="C43" s="125">
        <v>14.053533350791216</v>
      </c>
      <c r="D43" s="143">
        <v>901596</v>
      </c>
      <c r="E43" s="144">
        <v>936137</v>
      </c>
      <c r="F43" s="144">
        <v>926638</v>
      </c>
      <c r="G43" s="144">
        <v>925284</v>
      </c>
      <c r="H43" s="145">
        <v>902857</v>
      </c>
      <c r="I43" s="143">
        <v>-1261</v>
      </c>
      <c r="J43" s="146">
        <v>-0.13966774361831386</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327</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35495</v>
      </c>
      <c r="E56" s="114">
        <v>37016</v>
      </c>
      <c r="F56" s="114">
        <v>37058</v>
      </c>
      <c r="G56" s="114">
        <v>37103</v>
      </c>
      <c r="H56" s="140">
        <v>36266</v>
      </c>
      <c r="I56" s="115">
        <v>-771</v>
      </c>
      <c r="J56" s="116">
        <v>-2.1259581977609883</v>
      </c>
      <c r="K56"/>
      <c r="L56"/>
      <c r="M56"/>
      <c r="N56"/>
      <c r="O56"/>
      <c r="P56"/>
    </row>
    <row r="57" spans="1:16" s="110" customFormat="1" ht="14.45" customHeight="1" x14ac:dyDescent="0.2">
      <c r="A57" s="120" t="s">
        <v>105</v>
      </c>
      <c r="B57" s="119" t="s">
        <v>106</v>
      </c>
      <c r="C57" s="113">
        <v>34.726017748978727</v>
      </c>
      <c r="D57" s="115">
        <v>12326</v>
      </c>
      <c r="E57" s="114">
        <v>12732</v>
      </c>
      <c r="F57" s="114">
        <v>12813</v>
      </c>
      <c r="G57" s="114">
        <v>12757</v>
      </c>
      <c r="H57" s="140">
        <v>12409</v>
      </c>
      <c r="I57" s="115">
        <v>-83</v>
      </c>
      <c r="J57" s="116">
        <v>-0.6688693690063664</v>
      </c>
    </row>
    <row r="58" spans="1:16" s="110" customFormat="1" ht="14.45" customHeight="1" x14ac:dyDescent="0.2">
      <c r="A58" s="120"/>
      <c r="B58" s="119" t="s">
        <v>107</v>
      </c>
      <c r="C58" s="113">
        <v>65.273982251021266</v>
      </c>
      <c r="D58" s="115">
        <v>23169</v>
      </c>
      <c r="E58" s="114">
        <v>24284</v>
      </c>
      <c r="F58" s="114">
        <v>24245</v>
      </c>
      <c r="G58" s="114">
        <v>24346</v>
      </c>
      <c r="H58" s="140">
        <v>23857</v>
      </c>
      <c r="I58" s="115">
        <v>-688</v>
      </c>
      <c r="J58" s="116">
        <v>-2.8838496038898436</v>
      </c>
    </row>
    <row r="59" spans="1:16" s="110" customFormat="1" ht="14.45" customHeight="1" x14ac:dyDescent="0.2">
      <c r="A59" s="118" t="s">
        <v>105</v>
      </c>
      <c r="B59" s="121" t="s">
        <v>108</v>
      </c>
      <c r="C59" s="113">
        <v>13.573742780673335</v>
      </c>
      <c r="D59" s="115">
        <v>4818</v>
      </c>
      <c r="E59" s="114">
        <v>5256</v>
      </c>
      <c r="F59" s="114">
        <v>5060</v>
      </c>
      <c r="G59" s="114">
        <v>5238</v>
      </c>
      <c r="H59" s="140">
        <v>4922</v>
      </c>
      <c r="I59" s="115">
        <v>-104</v>
      </c>
      <c r="J59" s="116">
        <v>-2.1129622104835435</v>
      </c>
    </row>
    <row r="60" spans="1:16" s="110" customFormat="1" ht="14.45" customHeight="1" x14ac:dyDescent="0.2">
      <c r="A60" s="118"/>
      <c r="B60" s="121" t="s">
        <v>109</v>
      </c>
      <c r="C60" s="113">
        <v>50.040850824059724</v>
      </c>
      <c r="D60" s="115">
        <v>17762</v>
      </c>
      <c r="E60" s="114">
        <v>18569</v>
      </c>
      <c r="F60" s="114">
        <v>18753</v>
      </c>
      <c r="G60" s="114">
        <v>18785</v>
      </c>
      <c r="H60" s="140">
        <v>18592</v>
      </c>
      <c r="I60" s="115">
        <v>-830</v>
      </c>
      <c r="J60" s="116">
        <v>-4.4642857142857144</v>
      </c>
    </row>
    <row r="61" spans="1:16" s="110" customFormat="1" ht="14.45" customHeight="1" x14ac:dyDescent="0.2">
      <c r="A61" s="118"/>
      <c r="B61" s="121" t="s">
        <v>110</v>
      </c>
      <c r="C61" s="113">
        <v>20.442315819129455</v>
      </c>
      <c r="D61" s="115">
        <v>7256</v>
      </c>
      <c r="E61" s="114">
        <v>7408</v>
      </c>
      <c r="F61" s="114">
        <v>7462</v>
      </c>
      <c r="G61" s="114">
        <v>7450</v>
      </c>
      <c r="H61" s="140">
        <v>7337</v>
      </c>
      <c r="I61" s="115">
        <v>-81</v>
      </c>
      <c r="J61" s="116">
        <v>-1.1039934578165462</v>
      </c>
    </row>
    <row r="62" spans="1:16" s="110" customFormat="1" ht="14.45" customHeight="1" x14ac:dyDescent="0.2">
      <c r="A62" s="120"/>
      <c r="B62" s="121" t="s">
        <v>111</v>
      </c>
      <c r="C62" s="113">
        <v>15.943090576137484</v>
      </c>
      <c r="D62" s="115">
        <v>5659</v>
      </c>
      <c r="E62" s="114">
        <v>5783</v>
      </c>
      <c r="F62" s="114">
        <v>5783</v>
      </c>
      <c r="G62" s="114">
        <v>5630</v>
      </c>
      <c r="H62" s="140">
        <v>5415</v>
      </c>
      <c r="I62" s="115">
        <v>244</v>
      </c>
      <c r="J62" s="116">
        <v>4.5060018467220679</v>
      </c>
    </row>
    <row r="63" spans="1:16" s="110" customFormat="1" ht="14.45" customHeight="1" x14ac:dyDescent="0.2">
      <c r="A63" s="120"/>
      <c r="B63" s="121" t="s">
        <v>112</v>
      </c>
      <c r="C63" s="113">
        <v>1.710100014086491</v>
      </c>
      <c r="D63" s="115">
        <v>607</v>
      </c>
      <c r="E63" s="114">
        <v>635</v>
      </c>
      <c r="F63" s="114">
        <v>665</v>
      </c>
      <c r="G63" s="114">
        <v>548</v>
      </c>
      <c r="H63" s="140">
        <v>507</v>
      </c>
      <c r="I63" s="115">
        <v>100</v>
      </c>
      <c r="J63" s="116">
        <v>19.723865877712033</v>
      </c>
    </row>
    <row r="64" spans="1:16" s="110" customFormat="1" ht="14.45" customHeight="1" x14ac:dyDescent="0.2">
      <c r="A64" s="120" t="s">
        <v>113</v>
      </c>
      <c r="B64" s="119" t="s">
        <v>116</v>
      </c>
      <c r="C64" s="113">
        <v>92.801803070855044</v>
      </c>
      <c r="D64" s="115">
        <v>32940</v>
      </c>
      <c r="E64" s="114">
        <v>34343</v>
      </c>
      <c r="F64" s="114">
        <v>34420</v>
      </c>
      <c r="G64" s="114">
        <v>34544</v>
      </c>
      <c r="H64" s="140">
        <v>33777</v>
      </c>
      <c r="I64" s="115">
        <v>-837</v>
      </c>
      <c r="J64" s="116">
        <v>-2.478017585931255</v>
      </c>
    </row>
    <row r="65" spans="1:10" s="110" customFormat="1" ht="14.45" customHeight="1" x14ac:dyDescent="0.2">
      <c r="A65" s="123"/>
      <c r="B65" s="124" t="s">
        <v>117</v>
      </c>
      <c r="C65" s="125">
        <v>7.0545147203831524</v>
      </c>
      <c r="D65" s="143">
        <v>2504</v>
      </c>
      <c r="E65" s="144">
        <v>2619</v>
      </c>
      <c r="F65" s="144">
        <v>2587</v>
      </c>
      <c r="G65" s="144">
        <v>2509</v>
      </c>
      <c r="H65" s="145">
        <v>2438</v>
      </c>
      <c r="I65" s="143">
        <v>66</v>
      </c>
      <c r="J65" s="146">
        <v>2.7071369975389663</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328</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35129</v>
      </c>
      <c r="G11" s="114">
        <v>36855</v>
      </c>
      <c r="H11" s="114">
        <v>37039</v>
      </c>
      <c r="I11" s="114">
        <v>37260</v>
      </c>
      <c r="J11" s="140">
        <v>36291</v>
      </c>
      <c r="K11" s="114">
        <v>-1162</v>
      </c>
      <c r="L11" s="116">
        <v>-3.2018957868342013</v>
      </c>
    </row>
    <row r="12" spans="1:17" s="110" customFormat="1" ht="24" customHeight="1" x14ac:dyDescent="0.2">
      <c r="A12" s="604" t="s">
        <v>185</v>
      </c>
      <c r="B12" s="605"/>
      <c r="C12" s="605"/>
      <c r="D12" s="606"/>
      <c r="E12" s="113">
        <v>34.843007202026818</v>
      </c>
      <c r="F12" s="115">
        <v>12240</v>
      </c>
      <c r="G12" s="114">
        <v>12743</v>
      </c>
      <c r="H12" s="114">
        <v>12892</v>
      </c>
      <c r="I12" s="114">
        <v>12906</v>
      </c>
      <c r="J12" s="140">
        <v>12485</v>
      </c>
      <c r="K12" s="114">
        <v>-245</v>
      </c>
      <c r="L12" s="116">
        <v>-1.9623548257909491</v>
      </c>
    </row>
    <row r="13" spans="1:17" s="110" customFormat="1" ht="15" customHeight="1" x14ac:dyDescent="0.2">
      <c r="A13" s="120"/>
      <c r="B13" s="612" t="s">
        <v>107</v>
      </c>
      <c r="C13" s="612"/>
      <c r="E13" s="113">
        <v>65.156992797973189</v>
      </c>
      <c r="F13" s="115">
        <v>22889</v>
      </c>
      <c r="G13" s="114">
        <v>24112</v>
      </c>
      <c r="H13" s="114">
        <v>24147</v>
      </c>
      <c r="I13" s="114">
        <v>24354</v>
      </c>
      <c r="J13" s="140">
        <v>23806</v>
      </c>
      <c r="K13" s="114">
        <v>-917</v>
      </c>
      <c r="L13" s="116">
        <v>-3.8519700915735529</v>
      </c>
    </row>
    <row r="14" spans="1:17" s="110" customFormat="1" ht="22.5" customHeight="1" x14ac:dyDescent="0.2">
      <c r="A14" s="604" t="s">
        <v>186</v>
      </c>
      <c r="B14" s="605"/>
      <c r="C14" s="605"/>
      <c r="D14" s="606"/>
      <c r="E14" s="113">
        <v>13.456118876142218</v>
      </c>
      <c r="F14" s="115">
        <v>4727</v>
      </c>
      <c r="G14" s="114">
        <v>5293</v>
      </c>
      <c r="H14" s="114">
        <v>5072</v>
      </c>
      <c r="I14" s="114">
        <v>5323</v>
      </c>
      <c r="J14" s="140">
        <v>4920</v>
      </c>
      <c r="K14" s="114">
        <v>-193</v>
      </c>
      <c r="L14" s="116">
        <v>-3.9227642276422765</v>
      </c>
    </row>
    <row r="15" spans="1:17" s="110" customFormat="1" ht="15" customHeight="1" x14ac:dyDescent="0.2">
      <c r="A15" s="120"/>
      <c r="B15" s="119"/>
      <c r="C15" s="258" t="s">
        <v>106</v>
      </c>
      <c r="E15" s="113">
        <v>42.944785276073617</v>
      </c>
      <c r="F15" s="115">
        <v>2030</v>
      </c>
      <c r="G15" s="114">
        <v>2236</v>
      </c>
      <c r="H15" s="114">
        <v>2196</v>
      </c>
      <c r="I15" s="114">
        <v>2296</v>
      </c>
      <c r="J15" s="140">
        <v>2121</v>
      </c>
      <c r="K15" s="114">
        <v>-91</v>
      </c>
      <c r="L15" s="116">
        <v>-4.2904290429042904</v>
      </c>
    </row>
    <row r="16" spans="1:17" s="110" customFormat="1" ht="15" customHeight="1" x14ac:dyDescent="0.2">
      <c r="A16" s="120"/>
      <c r="B16" s="119"/>
      <c r="C16" s="258" t="s">
        <v>107</v>
      </c>
      <c r="E16" s="113">
        <v>57.055214723926383</v>
      </c>
      <c r="F16" s="115">
        <v>2697</v>
      </c>
      <c r="G16" s="114">
        <v>3057</v>
      </c>
      <c r="H16" s="114">
        <v>2876</v>
      </c>
      <c r="I16" s="114">
        <v>3027</v>
      </c>
      <c r="J16" s="140">
        <v>2799</v>
      </c>
      <c r="K16" s="114">
        <v>-102</v>
      </c>
      <c r="L16" s="116">
        <v>-3.6441586280814575</v>
      </c>
    </row>
    <row r="17" spans="1:12" s="110" customFormat="1" ht="15" customHeight="1" x14ac:dyDescent="0.2">
      <c r="A17" s="120"/>
      <c r="B17" s="121" t="s">
        <v>109</v>
      </c>
      <c r="C17" s="258"/>
      <c r="E17" s="113">
        <v>49.856244128782485</v>
      </c>
      <c r="F17" s="115">
        <v>17514</v>
      </c>
      <c r="G17" s="114">
        <v>18383</v>
      </c>
      <c r="H17" s="114">
        <v>18707</v>
      </c>
      <c r="I17" s="114">
        <v>18821</v>
      </c>
      <c r="J17" s="140">
        <v>18590</v>
      </c>
      <c r="K17" s="114">
        <v>-1076</v>
      </c>
      <c r="L17" s="116">
        <v>-5.7880580957504035</v>
      </c>
    </row>
    <row r="18" spans="1:12" s="110" customFormat="1" ht="15" customHeight="1" x14ac:dyDescent="0.2">
      <c r="A18" s="120"/>
      <c r="B18" s="119"/>
      <c r="C18" s="258" t="s">
        <v>106</v>
      </c>
      <c r="E18" s="113">
        <v>31.277834874957176</v>
      </c>
      <c r="F18" s="115">
        <v>5478</v>
      </c>
      <c r="G18" s="114">
        <v>5679</v>
      </c>
      <c r="H18" s="114">
        <v>5793</v>
      </c>
      <c r="I18" s="114">
        <v>5761</v>
      </c>
      <c r="J18" s="140">
        <v>5647</v>
      </c>
      <c r="K18" s="114">
        <v>-169</v>
      </c>
      <c r="L18" s="116">
        <v>-2.9927395077032051</v>
      </c>
    </row>
    <row r="19" spans="1:12" s="110" customFormat="1" ht="15" customHeight="1" x14ac:dyDescent="0.2">
      <c r="A19" s="120"/>
      <c r="B19" s="119"/>
      <c r="C19" s="258" t="s">
        <v>107</v>
      </c>
      <c r="E19" s="113">
        <v>68.722165125042821</v>
      </c>
      <c r="F19" s="115">
        <v>12036</v>
      </c>
      <c r="G19" s="114">
        <v>12704</v>
      </c>
      <c r="H19" s="114">
        <v>12914</v>
      </c>
      <c r="I19" s="114">
        <v>13060</v>
      </c>
      <c r="J19" s="140">
        <v>12943</v>
      </c>
      <c r="K19" s="114">
        <v>-907</v>
      </c>
      <c r="L19" s="116">
        <v>-7.007648922197327</v>
      </c>
    </row>
    <row r="20" spans="1:12" s="110" customFormat="1" ht="15" customHeight="1" x14ac:dyDescent="0.2">
      <c r="A20" s="120"/>
      <c r="B20" s="121" t="s">
        <v>110</v>
      </c>
      <c r="C20" s="258"/>
      <c r="E20" s="113">
        <v>20.586979418713884</v>
      </c>
      <c r="F20" s="115">
        <v>7232</v>
      </c>
      <c r="G20" s="114">
        <v>7401</v>
      </c>
      <c r="H20" s="114">
        <v>7459</v>
      </c>
      <c r="I20" s="114">
        <v>7474</v>
      </c>
      <c r="J20" s="140">
        <v>7343</v>
      </c>
      <c r="K20" s="114">
        <v>-111</v>
      </c>
      <c r="L20" s="116">
        <v>-1.5116437423396432</v>
      </c>
    </row>
    <row r="21" spans="1:12" s="110" customFormat="1" ht="15" customHeight="1" x14ac:dyDescent="0.2">
      <c r="A21" s="120"/>
      <c r="B21" s="119"/>
      <c r="C21" s="258" t="s">
        <v>106</v>
      </c>
      <c r="E21" s="113">
        <v>27.696349557522122</v>
      </c>
      <c r="F21" s="115">
        <v>2003</v>
      </c>
      <c r="G21" s="114">
        <v>2049</v>
      </c>
      <c r="H21" s="114">
        <v>2076</v>
      </c>
      <c r="I21" s="114">
        <v>2086</v>
      </c>
      <c r="J21" s="140">
        <v>2059</v>
      </c>
      <c r="K21" s="114">
        <v>-56</v>
      </c>
      <c r="L21" s="116">
        <v>-2.719766877124818</v>
      </c>
    </row>
    <row r="22" spans="1:12" s="110" customFormat="1" ht="15" customHeight="1" x14ac:dyDescent="0.2">
      <c r="A22" s="120"/>
      <c r="B22" s="119"/>
      <c r="C22" s="258" t="s">
        <v>107</v>
      </c>
      <c r="E22" s="113">
        <v>72.303650442477874</v>
      </c>
      <c r="F22" s="115">
        <v>5229</v>
      </c>
      <c r="G22" s="114">
        <v>5352</v>
      </c>
      <c r="H22" s="114">
        <v>5383</v>
      </c>
      <c r="I22" s="114">
        <v>5388</v>
      </c>
      <c r="J22" s="140">
        <v>5284</v>
      </c>
      <c r="K22" s="114">
        <v>-55</v>
      </c>
      <c r="L22" s="116">
        <v>-1.040878122634368</v>
      </c>
    </row>
    <row r="23" spans="1:12" s="110" customFormat="1" ht="15" customHeight="1" x14ac:dyDescent="0.2">
      <c r="A23" s="120"/>
      <c r="B23" s="121" t="s">
        <v>111</v>
      </c>
      <c r="C23" s="258"/>
      <c r="E23" s="113">
        <v>16.10065757636141</v>
      </c>
      <c r="F23" s="115">
        <v>5656</v>
      </c>
      <c r="G23" s="114">
        <v>5778</v>
      </c>
      <c r="H23" s="114">
        <v>5801</v>
      </c>
      <c r="I23" s="114">
        <v>5642</v>
      </c>
      <c r="J23" s="140">
        <v>5438</v>
      </c>
      <c r="K23" s="114">
        <v>218</v>
      </c>
      <c r="L23" s="116">
        <v>4.0088267745494663</v>
      </c>
    </row>
    <row r="24" spans="1:12" s="110" customFormat="1" ht="15" customHeight="1" x14ac:dyDescent="0.2">
      <c r="A24" s="120"/>
      <c r="B24" s="119"/>
      <c r="C24" s="258" t="s">
        <v>106</v>
      </c>
      <c r="E24" s="113">
        <v>48.249646393210753</v>
      </c>
      <c r="F24" s="115">
        <v>2729</v>
      </c>
      <c r="G24" s="114">
        <v>2779</v>
      </c>
      <c r="H24" s="114">
        <v>2827</v>
      </c>
      <c r="I24" s="114">
        <v>2763</v>
      </c>
      <c r="J24" s="140">
        <v>2658</v>
      </c>
      <c r="K24" s="114">
        <v>71</v>
      </c>
      <c r="L24" s="116">
        <v>2.6711813393528967</v>
      </c>
    </row>
    <row r="25" spans="1:12" s="110" customFormat="1" ht="15" customHeight="1" x14ac:dyDescent="0.2">
      <c r="A25" s="120"/>
      <c r="B25" s="119"/>
      <c r="C25" s="258" t="s">
        <v>107</v>
      </c>
      <c r="E25" s="113">
        <v>51.750353606789247</v>
      </c>
      <c r="F25" s="115">
        <v>2927</v>
      </c>
      <c r="G25" s="114">
        <v>2999</v>
      </c>
      <c r="H25" s="114">
        <v>2974</v>
      </c>
      <c r="I25" s="114">
        <v>2879</v>
      </c>
      <c r="J25" s="140">
        <v>2780</v>
      </c>
      <c r="K25" s="114">
        <v>147</v>
      </c>
      <c r="L25" s="116">
        <v>5.2877697841726619</v>
      </c>
    </row>
    <row r="26" spans="1:12" s="110" customFormat="1" ht="15" customHeight="1" x14ac:dyDescent="0.2">
      <c r="A26" s="120"/>
      <c r="C26" s="121" t="s">
        <v>187</v>
      </c>
      <c r="D26" s="110" t="s">
        <v>188</v>
      </c>
      <c r="E26" s="113">
        <v>1.7222238036949529</v>
      </c>
      <c r="F26" s="115">
        <v>605</v>
      </c>
      <c r="G26" s="114">
        <v>638</v>
      </c>
      <c r="H26" s="114">
        <v>670</v>
      </c>
      <c r="I26" s="114">
        <v>543</v>
      </c>
      <c r="J26" s="140">
        <v>492</v>
      </c>
      <c r="K26" s="114">
        <v>113</v>
      </c>
      <c r="L26" s="116">
        <v>22.967479674796749</v>
      </c>
    </row>
    <row r="27" spans="1:12" s="110" customFormat="1" ht="15" customHeight="1" x14ac:dyDescent="0.2">
      <c r="A27" s="120"/>
      <c r="B27" s="119"/>
      <c r="D27" s="259" t="s">
        <v>106</v>
      </c>
      <c r="E27" s="113">
        <v>41.32231404958678</v>
      </c>
      <c r="F27" s="115">
        <v>250</v>
      </c>
      <c r="G27" s="114">
        <v>259</v>
      </c>
      <c r="H27" s="114">
        <v>273</v>
      </c>
      <c r="I27" s="114">
        <v>232</v>
      </c>
      <c r="J27" s="140">
        <v>199</v>
      </c>
      <c r="K27" s="114">
        <v>51</v>
      </c>
      <c r="L27" s="116">
        <v>25.628140703517587</v>
      </c>
    </row>
    <row r="28" spans="1:12" s="110" customFormat="1" ht="15" customHeight="1" x14ac:dyDescent="0.2">
      <c r="A28" s="120"/>
      <c r="B28" s="119"/>
      <c r="D28" s="259" t="s">
        <v>107</v>
      </c>
      <c r="E28" s="113">
        <v>58.67768595041322</v>
      </c>
      <c r="F28" s="115">
        <v>355</v>
      </c>
      <c r="G28" s="114">
        <v>379</v>
      </c>
      <c r="H28" s="114">
        <v>397</v>
      </c>
      <c r="I28" s="114">
        <v>311</v>
      </c>
      <c r="J28" s="140">
        <v>293</v>
      </c>
      <c r="K28" s="114">
        <v>62</v>
      </c>
      <c r="L28" s="116">
        <v>21.160409556313994</v>
      </c>
    </row>
    <row r="29" spans="1:12" s="110" customFormat="1" ht="24" customHeight="1" x14ac:dyDescent="0.2">
      <c r="A29" s="604" t="s">
        <v>189</v>
      </c>
      <c r="B29" s="605"/>
      <c r="C29" s="605"/>
      <c r="D29" s="606"/>
      <c r="E29" s="113">
        <v>92.077770503003222</v>
      </c>
      <c r="F29" s="115">
        <v>32346</v>
      </c>
      <c r="G29" s="114">
        <v>33935</v>
      </c>
      <c r="H29" s="114">
        <v>34141</v>
      </c>
      <c r="I29" s="114">
        <v>34402</v>
      </c>
      <c r="J29" s="140">
        <v>33538</v>
      </c>
      <c r="K29" s="114">
        <v>-1192</v>
      </c>
      <c r="L29" s="116">
        <v>-3.5541773510644643</v>
      </c>
    </row>
    <row r="30" spans="1:12" s="110" customFormat="1" ht="15" customHeight="1" x14ac:dyDescent="0.2">
      <c r="A30" s="120"/>
      <c r="B30" s="119"/>
      <c r="C30" s="258" t="s">
        <v>106</v>
      </c>
      <c r="E30" s="113">
        <v>34.279354479688372</v>
      </c>
      <c r="F30" s="115">
        <v>11088</v>
      </c>
      <c r="G30" s="114">
        <v>11508</v>
      </c>
      <c r="H30" s="114">
        <v>11654</v>
      </c>
      <c r="I30" s="114">
        <v>11694</v>
      </c>
      <c r="J30" s="140">
        <v>11309</v>
      </c>
      <c r="K30" s="114">
        <v>-221</v>
      </c>
      <c r="L30" s="116">
        <v>-1.9541957732779203</v>
      </c>
    </row>
    <row r="31" spans="1:12" s="110" customFormat="1" ht="15" customHeight="1" x14ac:dyDescent="0.2">
      <c r="A31" s="120"/>
      <c r="B31" s="119"/>
      <c r="C31" s="258" t="s">
        <v>107</v>
      </c>
      <c r="E31" s="113">
        <v>65.720645520311635</v>
      </c>
      <c r="F31" s="115">
        <v>21258</v>
      </c>
      <c r="G31" s="114">
        <v>22427</v>
      </c>
      <c r="H31" s="114">
        <v>22487</v>
      </c>
      <c r="I31" s="114">
        <v>22708</v>
      </c>
      <c r="J31" s="140">
        <v>22229</v>
      </c>
      <c r="K31" s="114">
        <v>-971</v>
      </c>
      <c r="L31" s="116">
        <v>-4.3681677088488007</v>
      </c>
    </row>
    <row r="32" spans="1:12" s="110" customFormat="1" ht="15" customHeight="1" x14ac:dyDescent="0.2">
      <c r="A32" s="120"/>
      <c r="B32" s="119" t="s">
        <v>117</v>
      </c>
      <c r="C32" s="258"/>
      <c r="E32" s="113">
        <v>7.7542770930000851</v>
      </c>
      <c r="F32" s="114">
        <v>2724</v>
      </c>
      <c r="G32" s="114">
        <v>2860</v>
      </c>
      <c r="H32" s="114">
        <v>2839</v>
      </c>
      <c r="I32" s="114">
        <v>2801</v>
      </c>
      <c r="J32" s="140">
        <v>2696</v>
      </c>
      <c r="K32" s="114">
        <v>28</v>
      </c>
      <c r="L32" s="116">
        <v>1.0385756676557865</v>
      </c>
    </row>
    <row r="33" spans="1:12" s="110" customFormat="1" ht="15" customHeight="1" x14ac:dyDescent="0.2">
      <c r="A33" s="120"/>
      <c r="B33" s="119"/>
      <c r="C33" s="258" t="s">
        <v>106</v>
      </c>
      <c r="E33" s="113">
        <v>41.483113069016156</v>
      </c>
      <c r="F33" s="114">
        <v>1130</v>
      </c>
      <c r="G33" s="114">
        <v>1210</v>
      </c>
      <c r="H33" s="114">
        <v>1218</v>
      </c>
      <c r="I33" s="114">
        <v>1194</v>
      </c>
      <c r="J33" s="140">
        <v>1155</v>
      </c>
      <c r="K33" s="114">
        <v>-25</v>
      </c>
      <c r="L33" s="116">
        <v>-2.1645021645021645</v>
      </c>
    </row>
    <row r="34" spans="1:12" s="110" customFormat="1" ht="15" customHeight="1" x14ac:dyDescent="0.2">
      <c r="A34" s="120"/>
      <c r="B34" s="119"/>
      <c r="C34" s="258" t="s">
        <v>107</v>
      </c>
      <c r="E34" s="113">
        <v>58.516886930983844</v>
      </c>
      <c r="F34" s="114">
        <v>1594</v>
      </c>
      <c r="G34" s="114">
        <v>1650</v>
      </c>
      <c r="H34" s="114">
        <v>1621</v>
      </c>
      <c r="I34" s="114">
        <v>1607</v>
      </c>
      <c r="J34" s="140">
        <v>1541</v>
      </c>
      <c r="K34" s="114">
        <v>53</v>
      </c>
      <c r="L34" s="116">
        <v>3.4393251135626217</v>
      </c>
    </row>
    <row r="35" spans="1:12" s="110" customFormat="1" ht="24" customHeight="1" x14ac:dyDescent="0.2">
      <c r="A35" s="604" t="s">
        <v>192</v>
      </c>
      <c r="B35" s="605"/>
      <c r="C35" s="605"/>
      <c r="D35" s="606"/>
      <c r="E35" s="113">
        <v>15.443081214950611</v>
      </c>
      <c r="F35" s="114">
        <v>5425</v>
      </c>
      <c r="G35" s="114">
        <v>5929</v>
      </c>
      <c r="H35" s="114">
        <v>5806</v>
      </c>
      <c r="I35" s="114">
        <v>5995</v>
      </c>
      <c r="J35" s="114">
        <v>5652</v>
      </c>
      <c r="K35" s="318">
        <v>-227</v>
      </c>
      <c r="L35" s="319">
        <v>-4.0162774239207364</v>
      </c>
    </row>
    <row r="36" spans="1:12" s="110" customFormat="1" ht="15" customHeight="1" x14ac:dyDescent="0.2">
      <c r="A36" s="120"/>
      <c r="B36" s="119"/>
      <c r="C36" s="258" t="s">
        <v>106</v>
      </c>
      <c r="E36" s="113">
        <v>32.847926267281103</v>
      </c>
      <c r="F36" s="114">
        <v>1782</v>
      </c>
      <c r="G36" s="114">
        <v>1938</v>
      </c>
      <c r="H36" s="114">
        <v>1952</v>
      </c>
      <c r="I36" s="114">
        <v>2016</v>
      </c>
      <c r="J36" s="114">
        <v>1902</v>
      </c>
      <c r="K36" s="318">
        <v>-120</v>
      </c>
      <c r="L36" s="116">
        <v>-6.309148264984227</v>
      </c>
    </row>
    <row r="37" spans="1:12" s="110" customFormat="1" ht="15" customHeight="1" x14ac:dyDescent="0.2">
      <c r="A37" s="120"/>
      <c r="B37" s="119"/>
      <c r="C37" s="258" t="s">
        <v>107</v>
      </c>
      <c r="E37" s="113">
        <v>67.15207373271889</v>
      </c>
      <c r="F37" s="114">
        <v>3643</v>
      </c>
      <c r="G37" s="114">
        <v>3991</v>
      </c>
      <c r="H37" s="114">
        <v>3854</v>
      </c>
      <c r="I37" s="114">
        <v>3979</v>
      </c>
      <c r="J37" s="140">
        <v>3750</v>
      </c>
      <c r="K37" s="114">
        <v>-107</v>
      </c>
      <c r="L37" s="116">
        <v>-2.8533333333333335</v>
      </c>
    </row>
    <row r="38" spans="1:12" s="110" customFormat="1" ht="15" customHeight="1" x14ac:dyDescent="0.2">
      <c r="A38" s="120"/>
      <c r="B38" s="119" t="s">
        <v>329</v>
      </c>
      <c r="C38" s="258"/>
      <c r="E38" s="113">
        <v>64.348543938056878</v>
      </c>
      <c r="F38" s="114">
        <v>22605</v>
      </c>
      <c r="G38" s="114">
        <v>23397</v>
      </c>
      <c r="H38" s="114">
        <v>23686</v>
      </c>
      <c r="I38" s="114">
        <v>23603</v>
      </c>
      <c r="J38" s="140">
        <v>23115</v>
      </c>
      <c r="K38" s="114">
        <v>-510</v>
      </c>
      <c r="L38" s="116">
        <v>-2.2063595068137571</v>
      </c>
    </row>
    <row r="39" spans="1:12" s="110" customFormat="1" ht="15" customHeight="1" x14ac:dyDescent="0.2">
      <c r="A39" s="120"/>
      <c r="B39" s="119"/>
      <c r="C39" s="258" t="s">
        <v>106</v>
      </c>
      <c r="E39" s="113">
        <v>35.72660915726609</v>
      </c>
      <c r="F39" s="115">
        <v>8076</v>
      </c>
      <c r="G39" s="114">
        <v>8264</v>
      </c>
      <c r="H39" s="114">
        <v>8374</v>
      </c>
      <c r="I39" s="114">
        <v>8308</v>
      </c>
      <c r="J39" s="140">
        <v>8070</v>
      </c>
      <c r="K39" s="114">
        <v>6</v>
      </c>
      <c r="L39" s="116">
        <v>7.434944237918216E-2</v>
      </c>
    </row>
    <row r="40" spans="1:12" s="110" customFormat="1" ht="15" customHeight="1" x14ac:dyDescent="0.2">
      <c r="A40" s="120"/>
      <c r="B40" s="119"/>
      <c r="C40" s="258" t="s">
        <v>107</v>
      </c>
      <c r="E40" s="113">
        <v>64.273390842733903</v>
      </c>
      <c r="F40" s="115">
        <v>14529</v>
      </c>
      <c r="G40" s="114">
        <v>15133</v>
      </c>
      <c r="H40" s="114">
        <v>15312</v>
      </c>
      <c r="I40" s="114">
        <v>15295</v>
      </c>
      <c r="J40" s="140">
        <v>15045</v>
      </c>
      <c r="K40" s="114">
        <v>-516</v>
      </c>
      <c r="L40" s="116">
        <v>-3.4297108673978065</v>
      </c>
    </row>
    <row r="41" spans="1:12" s="110" customFormat="1" ht="15" customHeight="1" x14ac:dyDescent="0.2">
      <c r="A41" s="120"/>
      <c r="B41" s="320" t="s">
        <v>517</v>
      </c>
      <c r="C41" s="258"/>
      <c r="E41" s="113">
        <v>6.2910985225881753</v>
      </c>
      <c r="F41" s="115">
        <v>2210</v>
      </c>
      <c r="G41" s="114">
        <v>2339</v>
      </c>
      <c r="H41" s="114">
        <v>2278</v>
      </c>
      <c r="I41" s="114">
        <v>2317</v>
      </c>
      <c r="J41" s="140">
        <v>2167</v>
      </c>
      <c r="K41" s="114">
        <v>43</v>
      </c>
      <c r="L41" s="116">
        <v>1.9843101061375172</v>
      </c>
    </row>
    <row r="42" spans="1:12" s="110" customFormat="1" ht="15" customHeight="1" x14ac:dyDescent="0.2">
      <c r="A42" s="120"/>
      <c r="B42" s="119"/>
      <c r="C42" s="268" t="s">
        <v>106</v>
      </c>
      <c r="D42" s="182"/>
      <c r="E42" s="113">
        <v>40.859728506787327</v>
      </c>
      <c r="F42" s="115">
        <v>903</v>
      </c>
      <c r="G42" s="114">
        <v>973</v>
      </c>
      <c r="H42" s="114">
        <v>963</v>
      </c>
      <c r="I42" s="114">
        <v>967</v>
      </c>
      <c r="J42" s="140">
        <v>889</v>
      </c>
      <c r="K42" s="114">
        <v>14</v>
      </c>
      <c r="L42" s="116">
        <v>1.5748031496062993</v>
      </c>
    </row>
    <row r="43" spans="1:12" s="110" customFormat="1" ht="15" customHeight="1" x14ac:dyDescent="0.2">
      <c r="A43" s="120"/>
      <c r="B43" s="119"/>
      <c r="C43" s="268" t="s">
        <v>107</v>
      </c>
      <c r="D43" s="182"/>
      <c r="E43" s="113">
        <v>59.140271493212673</v>
      </c>
      <c r="F43" s="115">
        <v>1307</v>
      </c>
      <c r="G43" s="114">
        <v>1366</v>
      </c>
      <c r="H43" s="114">
        <v>1315</v>
      </c>
      <c r="I43" s="114">
        <v>1350</v>
      </c>
      <c r="J43" s="140">
        <v>1278</v>
      </c>
      <c r="K43" s="114">
        <v>29</v>
      </c>
      <c r="L43" s="116">
        <v>2.2691705790297338</v>
      </c>
    </row>
    <row r="44" spans="1:12" s="110" customFormat="1" ht="15" customHeight="1" x14ac:dyDescent="0.2">
      <c r="A44" s="120"/>
      <c r="B44" s="119" t="s">
        <v>205</v>
      </c>
      <c r="C44" s="268"/>
      <c r="D44" s="182"/>
      <c r="E44" s="113">
        <v>13.917276324404339</v>
      </c>
      <c r="F44" s="115">
        <v>4889</v>
      </c>
      <c r="G44" s="114">
        <v>5190</v>
      </c>
      <c r="H44" s="114">
        <v>5269</v>
      </c>
      <c r="I44" s="114">
        <v>5345</v>
      </c>
      <c r="J44" s="140">
        <v>5357</v>
      </c>
      <c r="K44" s="114">
        <v>-468</v>
      </c>
      <c r="L44" s="116">
        <v>-8.7362329662124321</v>
      </c>
    </row>
    <row r="45" spans="1:12" s="110" customFormat="1" ht="15" customHeight="1" x14ac:dyDescent="0.2">
      <c r="A45" s="120"/>
      <c r="B45" s="119"/>
      <c r="C45" s="268" t="s">
        <v>106</v>
      </c>
      <c r="D45" s="182"/>
      <c r="E45" s="113">
        <v>30.251585191245653</v>
      </c>
      <c r="F45" s="115">
        <v>1479</v>
      </c>
      <c r="G45" s="114">
        <v>1568</v>
      </c>
      <c r="H45" s="114">
        <v>1603</v>
      </c>
      <c r="I45" s="114">
        <v>1615</v>
      </c>
      <c r="J45" s="140">
        <v>1624</v>
      </c>
      <c r="K45" s="114">
        <v>-145</v>
      </c>
      <c r="L45" s="116">
        <v>-8.9285714285714288</v>
      </c>
    </row>
    <row r="46" spans="1:12" s="110" customFormat="1" ht="15" customHeight="1" x14ac:dyDescent="0.2">
      <c r="A46" s="123"/>
      <c r="B46" s="124"/>
      <c r="C46" s="260" t="s">
        <v>107</v>
      </c>
      <c r="D46" s="261"/>
      <c r="E46" s="125">
        <v>69.748414808754347</v>
      </c>
      <c r="F46" s="143">
        <v>3410</v>
      </c>
      <c r="G46" s="144">
        <v>3622</v>
      </c>
      <c r="H46" s="144">
        <v>3666</v>
      </c>
      <c r="I46" s="144">
        <v>3730</v>
      </c>
      <c r="J46" s="145">
        <v>3733</v>
      </c>
      <c r="K46" s="144">
        <v>-323</v>
      </c>
      <c r="L46" s="146">
        <v>-8.6525582641307253</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330</v>
      </c>
      <c r="B49" s="192"/>
      <c r="C49" s="192"/>
      <c r="D49" s="192"/>
      <c r="E49" s="273"/>
      <c r="F49" s="274"/>
      <c r="G49" s="274"/>
      <c r="H49" s="274"/>
      <c r="I49" s="274"/>
      <c r="J49" s="274"/>
      <c r="K49" s="274"/>
      <c r="L49" s="276"/>
    </row>
    <row r="50" spans="1:12" ht="14.25" customHeight="1" x14ac:dyDescent="0.2">
      <c r="A50" s="535" t="s">
        <v>518</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35129</v>
      </c>
      <c r="E11" s="114">
        <v>36855</v>
      </c>
      <c r="F11" s="114">
        <v>37039</v>
      </c>
      <c r="G11" s="114">
        <v>37260</v>
      </c>
      <c r="H11" s="140">
        <v>36291</v>
      </c>
      <c r="I11" s="115">
        <v>-1162</v>
      </c>
      <c r="J11" s="116">
        <v>-3.2018957868342013</v>
      </c>
    </row>
    <row r="12" spans="1:15" s="110" customFormat="1" ht="24.95" customHeight="1" x14ac:dyDescent="0.2">
      <c r="A12" s="193" t="s">
        <v>132</v>
      </c>
      <c r="B12" s="194" t="s">
        <v>133</v>
      </c>
      <c r="C12" s="113">
        <v>1.9556491787412109</v>
      </c>
      <c r="D12" s="115">
        <v>687</v>
      </c>
      <c r="E12" s="114">
        <v>653</v>
      </c>
      <c r="F12" s="114">
        <v>675</v>
      </c>
      <c r="G12" s="114">
        <v>645</v>
      </c>
      <c r="H12" s="140">
        <v>628</v>
      </c>
      <c r="I12" s="115">
        <v>59</v>
      </c>
      <c r="J12" s="116">
        <v>9.3949044585987256</v>
      </c>
    </row>
    <row r="13" spans="1:15" s="110" customFormat="1" ht="24.95" customHeight="1" x14ac:dyDescent="0.2">
      <c r="A13" s="193" t="s">
        <v>134</v>
      </c>
      <c r="B13" s="199" t="s">
        <v>214</v>
      </c>
      <c r="C13" s="113">
        <v>1.0959606023513337</v>
      </c>
      <c r="D13" s="115">
        <v>385</v>
      </c>
      <c r="E13" s="114">
        <v>407</v>
      </c>
      <c r="F13" s="114">
        <v>421</v>
      </c>
      <c r="G13" s="114">
        <v>413</v>
      </c>
      <c r="H13" s="140">
        <v>405</v>
      </c>
      <c r="I13" s="115">
        <v>-20</v>
      </c>
      <c r="J13" s="116">
        <v>-4.9382716049382713</v>
      </c>
    </row>
    <row r="14" spans="1:15" s="287" customFormat="1" ht="24.95" customHeight="1" x14ac:dyDescent="0.2">
      <c r="A14" s="193" t="s">
        <v>215</v>
      </c>
      <c r="B14" s="199" t="s">
        <v>137</v>
      </c>
      <c r="C14" s="113">
        <v>10.834353383244613</v>
      </c>
      <c r="D14" s="115">
        <v>3806</v>
      </c>
      <c r="E14" s="114">
        <v>3929</v>
      </c>
      <c r="F14" s="114">
        <v>4020</v>
      </c>
      <c r="G14" s="114">
        <v>4051</v>
      </c>
      <c r="H14" s="140">
        <v>3973</v>
      </c>
      <c r="I14" s="115">
        <v>-167</v>
      </c>
      <c r="J14" s="116">
        <v>-4.2033727661716584</v>
      </c>
      <c r="K14" s="110"/>
      <c r="L14" s="110"/>
      <c r="M14" s="110"/>
      <c r="N14" s="110"/>
      <c r="O14" s="110"/>
    </row>
    <row r="15" spans="1:15" s="110" customFormat="1" ht="24.95" customHeight="1" x14ac:dyDescent="0.2">
      <c r="A15" s="193" t="s">
        <v>216</v>
      </c>
      <c r="B15" s="199" t="s">
        <v>217</v>
      </c>
      <c r="C15" s="113">
        <v>5.1780580147456519</v>
      </c>
      <c r="D15" s="115">
        <v>1819</v>
      </c>
      <c r="E15" s="114">
        <v>1896</v>
      </c>
      <c r="F15" s="114">
        <v>1931</v>
      </c>
      <c r="G15" s="114">
        <v>1973</v>
      </c>
      <c r="H15" s="140">
        <v>1936</v>
      </c>
      <c r="I15" s="115">
        <v>-117</v>
      </c>
      <c r="J15" s="116">
        <v>-6.0433884297520661</v>
      </c>
    </row>
    <row r="16" spans="1:15" s="287" customFormat="1" ht="24.95" customHeight="1" x14ac:dyDescent="0.2">
      <c r="A16" s="193" t="s">
        <v>218</v>
      </c>
      <c r="B16" s="199" t="s">
        <v>141</v>
      </c>
      <c r="C16" s="113">
        <v>3.9483048193799992</v>
      </c>
      <c r="D16" s="115">
        <v>1387</v>
      </c>
      <c r="E16" s="114">
        <v>1427</v>
      </c>
      <c r="F16" s="114">
        <v>1485</v>
      </c>
      <c r="G16" s="114">
        <v>1480</v>
      </c>
      <c r="H16" s="140">
        <v>1455</v>
      </c>
      <c r="I16" s="115">
        <v>-68</v>
      </c>
      <c r="J16" s="116">
        <v>-4.6735395189003439</v>
      </c>
      <c r="K16" s="110"/>
      <c r="L16" s="110"/>
      <c r="M16" s="110"/>
      <c r="N16" s="110"/>
      <c r="O16" s="110"/>
    </row>
    <row r="17" spans="1:15" s="110" customFormat="1" ht="24.95" customHeight="1" x14ac:dyDescent="0.2">
      <c r="A17" s="193" t="s">
        <v>142</v>
      </c>
      <c r="B17" s="199" t="s">
        <v>220</v>
      </c>
      <c r="C17" s="113">
        <v>1.7079905491189615</v>
      </c>
      <c r="D17" s="115">
        <v>600</v>
      </c>
      <c r="E17" s="114">
        <v>606</v>
      </c>
      <c r="F17" s="114">
        <v>604</v>
      </c>
      <c r="G17" s="114">
        <v>598</v>
      </c>
      <c r="H17" s="140">
        <v>582</v>
      </c>
      <c r="I17" s="115">
        <v>18</v>
      </c>
      <c r="J17" s="116">
        <v>3.0927835051546393</v>
      </c>
    </row>
    <row r="18" spans="1:15" s="287" customFormat="1" ht="24.95" customHeight="1" x14ac:dyDescent="0.2">
      <c r="A18" s="201" t="s">
        <v>144</v>
      </c>
      <c r="B18" s="202" t="s">
        <v>145</v>
      </c>
      <c r="C18" s="113">
        <v>5.5395826809758315</v>
      </c>
      <c r="D18" s="115">
        <v>1946</v>
      </c>
      <c r="E18" s="114">
        <v>1904</v>
      </c>
      <c r="F18" s="114">
        <v>1961</v>
      </c>
      <c r="G18" s="114">
        <v>1930</v>
      </c>
      <c r="H18" s="140">
        <v>1875</v>
      </c>
      <c r="I18" s="115">
        <v>71</v>
      </c>
      <c r="J18" s="116">
        <v>3.7866666666666666</v>
      </c>
      <c r="K18" s="110"/>
      <c r="L18" s="110"/>
      <c r="M18" s="110"/>
      <c r="N18" s="110"/>
      <c r="O18" s="110"/>
    </row>
    <row r="19" spans="1:15" s="110" customFormat="1" ht="24.95" customHeight="1" x14ac:dyDescent="0.2">
      <c r="A19" s="193" t="s">
        <v>146</v>
      </c>
      <c r="B19" s="199" t="s">
        <v>147</v>
      </c>
      <c r="C19" s="113">
        <v>16.706994221298643</v>
      </c>
      <c r="D19" s="115">
        <v>5869</v>
      </c>
      <c r="E19" s="114">
        <v>6140</v>
      </c>
      <c r="F19" s="114">
        <v>6006</v>
      </c>
      <c r="G19" s="114">
        <v>6115</v>
      </c>
      <c r="H19" s="140">
        <v>5997</v>
      </c>
      <c r="I19" s="115">
        <v>-128</v>
      </c>
      <c r="J19" s="116">
        <v>-2.1344005336001333</v>
      </c>
    </row>
    <row r="20" spans="1:15" s="287" customFormat="1" ht="24.95" customHeight="1" x14ac:dyDescent="0.2">
      <c r="A20" s="193" t="s">
        <v>148</v>
      </c>
      <c r="B20" s="199" t="s">
        <v>149</v>
      </c>
      <c r="C20" s="113">
        <v>6.5245238976344329</v>
      </c>
      <c r="D20" s="115">
        <v>2292</v>
      </c>
      <c r="E20" s="114">
        <v>2350</v>
      </c>
      <c r="F20" s="114">
        <v>2377</v>
      </c>
      <c r="G20" s="114">
        <v>2446</v>
      </c>
      <c r="H20" s="140">
        <v>2411</v>
      </c>
      <c r="I20" s="115">
        <v>-119</v>
      </c>
      <c r="J20" s="116">
        <v>-4.9357113231024474</v>
      </c>
      <c r="K20" s="110"/>
      <c r="L20" s="110"/>
      <c r="M20" s="110"/>
      <c r="N20" s="110"/>
      <c r="O20" s="110"/>
    </row>
    <row r="21" spans="1:15" s="110" customFormat="1" ht="24.95" customHeight="1" x14ac:dyDescent="0.2">
      <c r="A21" s="201" t="s">
        <v>150</v>
      </c>
      <c r="B21" s="202" t="s">
        <v>151</v>
      </c>
      <c r="C21" s="113">
        <v>15.272282160038715</v>
      </c>
      <c r="D21" s="115">
        <v>5365</v>
      </c>
      <c r="E21" s="114">
        <v>6050</v>
      </c>
      <c r="F21" s="114">
        <v>6056</v>
      </c>
      <c r="G21" s="114">
        <v>6040</v>
      </c>
      <c r="H21" s="140">
        <v>5874</v>
      </c>
      <c r="I21" s="115">
        <v>-509</v>
      </c>
      <c r="J21" s="116">
        <v>-8.6653047327204629</v>
      </c>
    </row>
    <row r="22" spans="1:15" s="110" customFormat="1" ht="24.95" customHeight="1" x14ac:dyDescent="0.2">
      <c r="A22" s="201" t="s">
        <v>152</v>
      </c>
      <c r="B22" s="199" t="s">
        <v>153</v>
      </c>
      <c r="C22" s="113">
        <v>1.4432520140055225</v>
      </c>
      <c r="D22" s="115">
        <v>507</v>
      </c>
      <c r="E22" s="114">
        <v>553</v>
      </c>
      <c r="F22" s="114">
        <v>529</v>
      </c>
      <c r="G22" s="114">
        <v>476</v>
      </c>
      <c r="H22" s="140">
        <v>476</v>
      </c>
      <c r="I22" s="115">
        <v>31</v>
      </c>
      <c r="J22" s="116">
        <v>6.5126050420168067</v>
      </c>
    </row>
    <row r="23" spans="1:15" s="110" customFormat="1" ht="24.95" customHeight="1" x14ac:dyDescent="0.2">
      <c r="A23" s="193" t="s">
        <v>154</v>
      </c>
      <c r="B23" s="199" t="s">
        <v>155</v>
      </c>
      <c r="C23" s="113">
        <v>1.5400381451222636</v>
      </c>
      <c r="D23" s="115">
        <v>541</v>
      </c>
      <c r="E23" s="114">
        <v>546</v>
      </c>
      <c r="F23" s="114">
        <v>544</v>
      </c>
      <c r="G23" s="114">
        <v>544</v>
      </c>
      <c r="H23" s="140">
        <v>547</v>
      </c>
      <c r="I23" s="115">
        <v>-6</v>
      </c>
      <c r="J23" s="116">
        <v>-1.0968921389396709</v>
      </c>
    </row>
    <row r="24" spans="1:15" s="110" customFormat="1" ht="24.95" customHeight="1" x14ac:dyDescent="0.2">
      <c r="A24" s="193" t="s">
        <v>156</v>
      </c>
      <c r="B24" s="199" t="s">
        <v>221</v>
      </c>
      <c r="C24" s="113">
        <v>7.4724586523954564</v>
      </c>
      <c r="D24" s="115">
        <v>2625</v>
      </c>
      <c r="E24" s="114">
        <v>2685</v>
      </c>
      <c r="F24" s="114">
        <v>2710</v>
      </c>
      <c r="G24" s="114">
        <v>2687</v>
      </c>
      <c r="H24" s="140">
        <v>2668</v>
      </c>
      <c r="I24" s="115">
        <v>-43</v>
      </c>
      <c r="J24" s="116">
        <v>-1.6116941529235382</v>
      </c>
    </row>
    <row r="25" spans="1:15" s="110" customFormat="1" ht="24.95" customHeight="1" x14ac:dyDescent="0.2">
      <c r="A25" s="193" t="s">
        <v>222</v>
      </c>
      <c r="B25" s="204" t="s">
        <v>159</v>
      </c>
      <c r="C25" s="113">
        <v>4.0109311395143612</v>
      </c>
      <c r="D25" s="115">
        <v>1409</v>
      </c>
      <c r="E25" s="114">
        <v>1424</v>
      </c>
      <c r="F25" s="114">
        <v>1467</v>
      </c>
      <c r="G25" s="114">
        <v>1526</v>
      </c>
      <c r="H25" s="140">
        <v>1487</v>
      </c>
      <c r="I25" s="115">
        <v>-78</v>
      </c>
      <c r="J25" s="116">
        <v>-5.2454606590450572</v>
      </c>
    </row>
    <row r="26" spans="1:15" s="110" customFormat="1" ht="24.95" customHeight="1" x14ac:dyDescent="0.2">
      <c r="A26" s="201">
        <v>782.78300000000002</v>
      </c>
      <c r="B26" s="203" t="s">
        <v>160</v>
      </c>
      <c r="C26" s="113">
        <v>8.2552876540749803E-2</v>
      </c>
      <c r="D26" s="115">
        <v>29</v>
      </c>
      <c r="E26" s="114">
        <v>30</v>
      </c>
      <c r="F26" s="114">
        <v>25</v>
      </c>
      <c r="G26" s="114">
        <v>30</v>
      </c>
      <c r="H26" s="140">
        <v>26</v>
      </c>
      <c r="I26" s="115">
        <v>3</v>
      </c>
      <c r="J26" s="116">
        <v>11.538461538461538</v>
      </c>
    </row>
    <row r="27" spans="1:15" s="110" customFormat="1" ht="24.95" customHeight="1" x14ac:dyDescent="0.2">
      <c r="A27" s="193" t="s">
        <v>161</v>
      </c>
      <c r="B27" s="199" t="s">
        <v>162</v>
      </c>
      <c r="C27" s="113">
        <v>1.9414159241652196</v>
      </c>
      <c r="D27" s="115">
        <v>682</v>
      </c>
      <c r="E27" s="114">
        <v>720</v>
      </c>
      <c r="F27" s="114">
        <v>733</v>
      </c>
      <c r="G27" s="114">
        <v>728</v>
      </c>
      <c r="H27" s="140">
        <v>692</v>
      </c>
      <c r="I27" s="115">
        <v>-10</v>
      </c>
      <c r="J27" s="116">
        <v>-1.4450867052023122</v>
      </c>
    </row>
    <row r="28" spans="1:15" s="110" customFormat="1" ht="24.95" customHeight="1" x14ac:dyDescent="0.2">
      <c r="A28" s="193" t="s">
        <v>163</v>
      </c>
      <c r="B28" s="199" t="s">
        <v>164</v>
      </c>
      <c r="C28" s="113">
        <v>3.4843007202026817</v>
      </c>
      <c r="D28" s="115">
        <v>1224</v>
      </c>
      <c r="E28" s="114">
        <v>1347</v>
      </c>
      <c r="F28" s="114">
        <v>1184</v>
      </c>
      <c r="G28" s="114">
        <v>1362</v>
      </c>
      <c r="H28" s="140">
        <v>1249</v>
      </c>
      <c r="I28" s="115">
        <v>-25</v>
      </c>
      <c r="J28" s="116">
        <v>-2.0016012810248198</v>
      </c>
    </row>
    <row r="29" spans="1:15" s="110" customFormat="1" ht="24.95" customHeight="1" x14ac:dyDescent="0.2">
      <c r="A29" s="193">
        <v>86</v>
      </c>
      <c r="B29" s="199" t="s">
        <v>165</v>
      </c>
      <c r="C29" s="113">
        <v>7.3215861538899487</v>
      </c>
      <c r="D29" s="115">
        <v>2572</v>
      </c>
      <c r="E29" s="114">
        <v>2592</v>
      </c>
      <c r="F29" s="114">
        <v>2613</v>
      </c>
      <c r="G29" s="114">
        <v>2540</v>
      </c>
      <c r="H29" s="140">
        <v>2498</v>
      </c>
      <c r="I29" s="115">
        <v>74</v>
      </c>
      <c r="J29" s="116">
        <v>2.9623698959167335</v>
      </c>
    </row>
    <row r="30" spans="1:15" s="110" customFormat="1" ht="24.95" customHeight="1" x14ac:dyDescent="0.2">
      <c r="A30" s="193">
        <v>87.88</v>
      </c>
      <c r="B30" s="204" t="s">
        <v>166</v>
      </c>
      <c r="C30" s="113">
        <v>4.7823735375330925</v>
      </c>
      <c r="D30" s="115">
        <v>1680</v>
      </c>
      <c r="E30" s="114">
        <v>1726</v>
      </c>
      <c r="F30" s="114">
        <v>1903</v>
      </c>
      <c r="G30" s="114">
        <v>1898</v>
      </c>
      <c r="H30" s="140">
        <v>1874</v>
      </c>
      <c r="I30" s="115">
        <v>-194</v>
      </c>
      <c r="J30" s="116">
        <v>-10.352187833511206</v>
      </c>
    </row>
    <row r="31" spans="1:15" s="110" customFormat="1" ht="24.95" customHeight="1" x14ac:dyDescent="0.2">
      <c r="A31" s="193" t="s">
        <v>167</v>
      </c>
      <c r="B31" s="199" t="s">
        <v>168</v>
      </c>
      <c r="C31" s="113">
        <v>9.9888980614307261</v>
      </c>
      <c r="D31" s="115">
        <v>3509</v>
      </c>
      <c r="E31" s="114">
        <v>3798</v>
      </c>
      <c r="F31" s="114">
        <v>3814</v>
      </c>
      <c r="G31" s="114">
        <v>3828</v>
      </c>
      <c r="H31" s="140">
        <v>3610</v>
      </c>
      <c r="I31" s="115">
        <v>-101</v>
      </c>
      <c r="J31" s="116">
        <v>-2.7977839335180055</v>
      </c>
    </row>
    <row r="32" spans="1:15" s="110" customFormat="1" ht="24.95" customHeight="1" x14ac:dyDescent="0.2">
      <c r="A32" s="193"/>
      <c r="B32" s="204" t="s">
        <v>169</v>
      </c>
      <c r="C32" s="113" t="s">
        <v>514</v>
      </c>
      <c r="D32" s="115" t="s">
        <v>514</v>
      </c>
      <c r="E32" s="114" t="s">
        <v>514</v>
      </c>
      <c r="F32" s="114" t="s">
        <v>514</v>
      </c>
      <c r="G32" s="114" t="s">
        <v>514</v>
      </c>
      <c r="H32" s="140" t="s">
        <v>514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1.9556491787412109</v>
      </c>
      <c r="D34" s="115">
        <v>687</v>
      </c>
      <c r="E34" s="114">
        <v>653</v>
      </c>
      <c r="F34" s="114">
        <v>675</v>
      </c>
      <c r="G34" s="114">
        <v>645</v>
      </c>
      <c r="H34" s="140">
        <v>628</v>
      </c>
      <c r="I34" s="115">
        <v>59</v>
      </c>
      <c r="J34" s="116">
        <v>9.3949044585987256</v>
      </c>
    </row>
    <row r="35" spans="1:10" s="110" customFormat="1" ht="24.95" customHeight="1" x14ac:dyDescent="0.2">
      <c r="A35" s="292" t="s">
        <v>171</v>
      </c>
      <c r="B35" s="293" t="s">
        <v>172</v>
      </c>
      <c r="C35" s="113">
        <v>17.469896666571778</v>
      </c>
      <c r="D35" s="115">
        <v>6137</v>
      </c>
      <c r="E35" s="114">
        <v>6240</v>
      </c>
      <c r="F35" s="114">
        <v>6402</v>
      </c>
      <c r="G35" s="114">
        <v>6394</v>
      </c>
      <c r="H35" s="140">
        <v>6253</v>
      </c>
      <c r="I35" s="115">
        <v>-116</v>
      </c>
      <c r="J35" s="116">
        <v>-1.8551095474172397</v>
      </c>
    </row>
    <row r="36" spans="1:10" s="110" customFormat="1" ht="24.95" customHeight="1" x14ac:dyDescent="0.2">
      <c r="A36" s="294" t="s">
        <v>173</v>
      </c>
      <c r="B36" s="295" t="s">
        <v>174</v>
      </c>
      <c r="C36" s="125">
        <v>80.571607503771816</v>
      </c>
      <c r="D36" s="143">
        <v>28304</v>
      </c>
      <c r="E36" s="144">
        <v>29961</v>
      </c>
      <c r="F36" s="144">
        <v>29961</v>
      </c>
      <c r="G36" s="144">
        <v>30220</v>
      </c>
      <c r="H36" s="145">
        <v>29409</v>
      </c>
      <c r="I36" s="143">
        <v>-1105</v>
      </c>
      <c r="J36" s="146">
        <v>-3.7573531911999729</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333</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35129</v>
      </c>
      <c r="F11" s="264">
        <v>36855</v>
      </c>
      <c r="G11" s="264">
        <v>37039</v>
      </c>
      <c r="H11" s="264">
        <v>37260</v>
      </c>
      <c r="I11" s="265">
        <v>36291</v>
      </c>
      <c r="J11" s="263">
        <v>-1162</v>
      </c>
      <c r="K11" s="266">
        <v>-3.2018957868342013</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44.396367673432209</v>
      </c>
      <c r="E13" s="115">
        <v>15596</v>
      </c>
      <c r="F13" s="114">
        <v>16214</v>
      </c>
      <c r="G13" s="114">
        <v>16206</v>
      </c>
      <c r="H13" s="114">
        <v>16430</v>
      </c>
      <c r="I13" s="140">
        <v>15955</v>
      </c>
      <c r="J13" s="115">
        <v>-359</v>
      </c>
      <c r="K13" s="116">
        <v>-2.2500783453462865</v>
      </c>
    </row>
    <row r="14" spans="1:15" ht="15.95" customHeight="1" x14ac:dyDescent="0.2">
      <c r="A14" s="306" t="s">
        <v>230</v>
      </c>
      <c r="B14" s="307"/>
      <c r="C14" s="308"/>
      <c r="D14" s="113">
        <v>45.019784223860626</v>
      </c>
      <c r="E14" s="115">
        <v>15815</v>
      </c>
      <c r="F14" s="114">
        <v>16735</v>
      </c>
      <c r="G14" s="114">
        <v>16960</v>
      </c>
      <c r="H14" s="114">
        <v>16958</v>
      </c>
      <c r="I14" s="140">
        <v>16597</v>
      </c>
      <c r="J14" s="115">
        <v>-782</v>
      </c>
      <c r="K14" s="116">
        <v>-4.7116948846177023</v>
      </c>
    </row>
    <row r="15" spans="1:15" ht="15.95" customHeight="1" x14ac:dyDescent="0.2">
      <c r="A15" s="306" t="s">
        <v>231</v>
      </c>
      <c r="B15" s="307"/>
      <c r="C15" s="308"/>
      <c r="D15" s="113">
        <v>4.594494577130007</v>
      </c>
      <c r="E15" s="115">
        <v>1614</v>
      </c>
      <c r="F15" s="114">
        <v>1685</v>
      </c>
      <c r="G15" s="114">
        <v>1665</v>
      </c>
      <c r="H15" s="114">
        <v>1628</v>
      </c>
      <c r="I15" s="140">
        <v>1582</v>
      </c>
      <c r="J15" s="115">
        <v>32</v>
      </c>
      <c r="K15" s="116">
        <v>2.0227560050568898</v>
      </c>
    </row>
    <row r="16" spans="1:15" ht="15.95" customHeight="1" x14ac:dyDescent="0.2">
      <c r="A16" s="306" t="s">
        <v>232</v>
      </c>
      <c r="B16" s="307"/>
      <c r="C16" s="308"/>
      <c r="D16" s="113">
        <v>2.6673119075407783</v>
      </c>
      <c r="E16" s="115">
        <v>937</v>
      </c>
      <c r="F16" s="114">
        <v>979</v>
      </c>
      <c r="G16" s="114">
        <v>962</v>
      </c>
      <c r="H16" s="114">
        <v>951</v>
      </c>
      <c r="I16" s="140">
        <v>909</v>
      </c>
      <c r="J16" s="115">
        <v>28</v>
      </c>
      <c r="K16" s="116">
        <v>3.0803080308030801</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1.6738307381365822</v>
      </c>
      <c r="E18" s="115">
        <v>588</v>
      </c>
      <c r="F18" s="114">
        <v>585</v>
      </c>
      <c r="G18" s="114">
        <v>575</v>
      </c>
      <c r="H18" s="114">
        <v>544</v>
      </c>
      <c r="I18" s="140">
        <v>525</v>
      </c>
      <c r="J18" s="115">
        <v>63</v>
      </c>
      <c r="K18" s="116">
        <v>12</v>
      </c>
    </row>
    <row r="19" spans="1:11" ht="14.1" customHeight="1" x14ac:dyDescent="0.2">
      <c r="A19" s="306" t="s">
        <v>235</v>
      </c>
      <c r="B19" s="307" t="s">
        <v>236</v>
      </c>
      <c r="C19" s="308"/>
      <c r="D19" s="113">
        <v>1.2325998462808505</v>
      </c>
      <c r="E19" s="115">
        <v>433</v>
      </c>
      <c r="F19" s="114">
        <v>434</v>
      </c>
      <c r="G19" s="114">
        <v>437</v>
      </c>
      <c r="H19" s="114">
        <v>408</v>
      </c>
      <c r="I19" s="140">
        <v>397</v>
      </c>
      <c r="J19" s="115">
        <v>36</v>
      </c>
      <c r="K19" s="116">
        <v>9.0680100755667503</v>
      </c>
    </row>
    <row r="20" spans="1:11" ht="14.1" customHeight="1" x14ac:dyDescent="0.2">
      <c r="A20" s="306">
        <v>12</v>
      </c>
      <c r="B20" s="307" t="s">
        <v>237</v>
      </c>
      <c r="C20" s="308"/>
      <c r="D20" s="113">
        <v>0.6518830595804036</v>
      </c>
      <c r="E20" s="115">
        <v>229</v>
      </c>
      <c r="F20" s="114">
        <v>220</v>
      </c>
      <c r="G20" s="114">
        <v>266</v>
      </c>
      <c r="H20" s="114">
        <v>287</v>
      </c>
      <c r="I20" s="140">
        <v>261</v>
      </c>
      <c r="J20" s="115">
        <v>-32</v>
      </c>
      <c r="K20" s="116">
        <v>-12.260536398467433</v>
      </c>
    </row>
    <row r="21" spans="1:11" ht="14.1" customHeight="1" x14ac:dyDescent="0.2">
      <c r="A21" s="306">
        <v>21</v>
      </c>
      <c r="B21" s="307" t="s">
        <v>238</v>
      </c>
      <c r="C21" s="308"/>
      <c r="D21" s="113">
        <v>0.19072561131828403</v>
      </c>
      <c r="E21" s="115">
        <v>67</v>
      </c>
      <c r="F21" s="114">
        <v>74</v>
      </c>
      <c r="G21" s="114">
        <v>77</v>
      </c>
      <c r="H21" s="114">
        <v>78</v>
      </c>
      <c r="I21" s="140">
        <v>84</v>
      </c>
      <c r="J21" s="115">
        <v>-17</v>
      </c>
      <c r="K21" s="116">
        <v>-20.238095238095237</v>
      </c>
    </row>
    <row r="22" spans="1:11" ht="14.1" customHeight="1" x14ac:dyDescent="0.2">
      <c r="A22" s="306">
        <v>22</v>
      </c>
      <c r="B22" s="307" t="s">
        <v>239</v>
      </c>
      <c r="C22" s="308"/>
      <c r="D22" s="113">
        <v>1.2098266389592645</v>
      </c>
      <c r="E22" s="115">
        <v>425</v>
      </c>
      <c r="F22" s="114">
        <v>425</v>
      </c>
      <c r="G22" s="114">
        <v>433</v>
      </c>
      <c r="H22" s="114">
        <v>422</v>
      </c>
      <c r="I22" s="140">
        <v>396</v>
      </c>
      <c r="J22" s="115">
        <v>29</v>
      </c>
      <c r="K22" s="116">
        <v>7.3232323232323235</v>
      </c>
    </row>
    <row r="23" spans="1:11" ht="14.1" customHeight="1" x14ac:dyDescent="0.2">
      <c r="A23" s="306">
        <v>23</v>
      </c>
      <c r="B23" s="307" t="s">
        <v>240</v>
      </c>
      <c r="C23" s="308"/>
      <c r="D23" s="113">
        <v>0.42699763727974038</v>
      </c>
      <c r="E23" s="115">
        <v>150</v>
      </c>
      <c r="F23" s="114">
        <v>149</v>
      </c>
      <c r="G23" s="114">
        <v>158</v>
      </c>
      <c r="H23" s="114">
        <v>154</v>
      </c>
      <c r="I23" s="140">
        <v>151</v>
      </c>
      <c r="J23" s="115">
        <v>-1</v>
      </c>
      <c r="K23" s="116">
        <v>-0.66225165562913912</v>
      </c>
    </row>
    <row r="24" spans="1:11" ht="14.1" customHeight="1" x14ac:dyDescent="0.2">
      <c r="A24" s="306">
        <v>24</v>
      </c>
      <c r="B24" s="307" t="s">
        <v>241</v>
      </c>
      <c r="C24" s="308"/>
      <c r="D24" s="113">
        <v>1.1813601298072818</v>
      </c>
      <c r="E24" s="115">
        <v>415</v>
      </c>
      <c r="F24" s="114">
        <v>422</v>
      </c>
      <c r="G24" s="114">
        <v>452</v>
      </c>
      <c r="H24" s="114">
        <v>456</v>
      </c>
      <c r="I24" s="140">
        <v>463</v>
      </c>
      <c r="J24" s="115">
        <v>-48</v>
      </c>
      <c r="K24" s="116">
        <v>-10.367170626349893</v>
      </c>
    </row>
    <row r="25" spans="1:11" ht="14.1" customHeight="1" x14ac:dyDescent="0.2">
      <c r="A25" s="306">
        <v>25</v>
      </c>
      <c r="B25" s="307" t="s">
        <v>242</v>
      </c>
      <c r="C25" s="308"/>
      <c r="D25" s="113">
        <v>1.4062455521079451</v>
      </c>
      <c r="E25" s="115">
        <v>494</v>
      </c>
      <c r="F25" s="114">
        <v>491</v>
      </c>
      <c r="G25" s="114">
        <v>501</v>
      </c>
      <c r="H25" s="114">
        <v>498</v>
      </c>
      <c r="I25" s="140">
        <v>489</v>
      </c>
      <c r="J25" s="115">
        <v>5</v>
      </c>
      <c r="K25" s="116">
        <v>1.0224948875255624</v>
      </c>
    </row>
    <row r="26" spans="1:11" ht="14.1" customHeight="1" x14ac:dyDescent="0.2">
      <c r="A26" s="306">
        <v>26</v>
      </c>
      <c r="B26" s="307" t="s">
        <v>243</v>
      </c>
      <c r="C26" s="308"/>
      <c r="D26" s="113">
        <v>0.95647470750661845</v>
      </c>
      <c r="E26" s="115">
        <v>336</v>
      </c>
      <c r="F26" s="114">
        <v>336</v>
      </c>
      <c r="G26" s="114">
        <v>338</v>
      </c>
      <c r="H26" s="114">
        <v>344</v>
      </c>
      <c r="I26" s="140">
        <v>340</v>
      </c>
      <c r="J26" s="115">
        <v>-4</v>
      </c>
      <c r="K26" s="116">
        <v>-1.1764705882352942</v>
      </c>
    </row>
    <row r="27" spans="1:11" ht="14.1" customHeight="1" x14ac:dyDescent="0.2">
      <c r="A27" s="306">
        <v>27</v>
      </c>
      <c r="B27" s="307" t="s">
        <v>244</v>
      </c>
      <c r="C27" s="308"/>
      <c r="D27" s="113">
        <v>0.44407754277092998</v>
      </c>
      <c r="E27" s="115">
        <v>156</v>
      </c>
      <c r="F27" s="114">
        <v>152</v>
      </c>
      <c r="G27" s="114">
        <v>158</v>
      </c>
      <c r="H27" s="114">
        <v>165</v>
      </c>
      <c r="I27" s="140">
        <v>150</v>
      </c>
      <c r="J27" s="115">
        <v>6</v>
      </c>
      <c r="K27" s="116">
        <v>4</v>
      </c>
    </row>
    <row r="28" spans="1:11" ht="14.1" customHeight="1" x14ac:dyDescent="0.2">
      <c r="A28" s="306">
        <v>28</v>
      </c>
      <c r="B28" s="307" t="s">
        <v>245</v>
      </c>
      <c r="C28" s="308"/>
      <c r="D28" s="113">
        <v>0.47254405192291271</v>
      </c>
      <c r="E28" s="115">
        <v>166</v>
      </c>
      <c r="F28" s="114">
        <v>170</v>
      </c>
      <c r="G28" s="114">
        <v>178</v>
      </c>
      <c r="H28" s="114">
        <v>179</v>
      </c>
      <c r="I28" s="140">
        <v>173</v>
      </c>
      <c r="J28" s="115">
        <v>-7</v>
      </c>
      <c r="K28" s="116">
        <v>-4.0462427745664744</v>
      </c>
    </row>
    <row r="29" spans="1:11" ht="14.1" customHeight="1" x14ac:dyDescent="0.2">
      <c r="A29" s="306">
        <v>29</v>
      </c>
      <c r="B29" s="307" t="s">
        <v>246</v>
      </c>
      <c r="C29" s="308"/>
      <c r="D29" s="113">
        <v>4.0450909504967409</v>
      </c>
      <c r="E29" s="115">
        <v>1421</v>
      </c>
      <c r="F29" s="114">
        <v>1567</v>
      </c>
      <c r="G29" s="114">
        <v>1571</v>
      </c>
      <c r="H29" s="114">
        <v>1596</v>
      </c>
      <c r="I29" s="140">
        <v>1581</v>
      </c>
      <c r="J29" s="115">
        <v>-160</v>
      </c>
      <c r="K29" s="116">
        <v>-10.120177103099305</v>
      </c>
    </row>
    <row r="30" spans="1:11" ht="14.1" customHeight="1" x14ac:dyDescent="0.2">
      <c r="A30" s="306" t="s">
        <v>247</v>
      </c>
      <c r="B30" s="307" t="s">
        <v>248</v>
      </c>
      <c r="C30" s="308"/>
      <c r="D30" s="113">
        <v>0.60348999402203307</v>
      </c>
      <c r="E30" s="115">
        <v>212</v>
      </c>
      <c r="F30" s="114">
        <v>231</v>
      </c>
      <c r="G30" s="114">
        <v>229</v>
      </c>
      <c r="H30" s="114">
        <v>228</v>
      </c>
      <c r="I30" s="140">
        <v>224</v>
      </c>
      <c r="J30" s="115">
        <v>-12</v>
      </c>
      <c r="K30" s="116">
        <v>-5.3571428571428568</v>
      </c>
    </row>
    <row r="31" spans="1:11" ht="14.1" customHeight="1" x14ac:dyDescent="0.2">
      <c r="A31" s="306" t="s">
        <v>249</v>
      </c>
      <c r="B31" s="307" t="s">
        <v>250</v>
      </c>
      <c r="C31" s="308"/>
      <c r="D31" s="113">
        <v>3.4302143528139144</v>
      </c>
      <c r="E31" s="115">
        <v>1205</v>
      </c>
      <c r="F31" s="114">
        <v>1330</v>
      </c>
      <c r="G31" s="114">
        <v>1337</v>
      </c>
      <c r="H31" s="114">
        <v>1361</v>
      </c>
      <c r="I31" s="140">
        <v>1350</v>
      </c>
      <c r="J31" s="115">
        <v>-145</v>
      </c>
      <c r="K31" s="116">
        <v>-10.74074074074074</v>
      </c>
    </row>
    <row r="32" spans="1:11" ht="14.1" customHeight="1" x14ac:dyDescent="0.2">
      <c r="A32" s="306">
        <v>31</v>
      </c>
      <c r="B32" s="307" t="s">
        <v>251</v>
      </c>
      <c r="C32" s="308"/>
      <c r="D32" s="113">
        <v>9.6786131116741156E-2</v>
      </c>
      <c r="E32" s="115">
        <v>34</v>
      </c>
      <c r="F32" s="114">
        <v>35</v>
      </c>
      <c r="G32" s="114">
        <v>35</v>
      </c>
      <c r="H32" s="114">
        <v>39</v>
      </c>
      <c r="I32" s="140">
        <v>35</v>
      </c>
      <c r="J32" s="115">
        <v>-1</v>
      </c>
      <c r="K32" s="116">
        <v>-2.8571428571428572</v>
      </c>
    </row>
    <row r="33" spans="1:11" ht="14.1" customHeight="1" x14ac:dyDescent="0.2">
      <c r="A33" s="306">
        <v>32</v>
      </c>
      <c r="B33" s="307" t="s">
        <v>252</v>
      </c>
      <c r="C33" s="308"/>
      <c r="D33" s="113">
        <v>0.95078140567622194</v>
      </c>
      <c r="E33" s="115">
        <v>334</v>
      </c>
      <c r="F33" s="114">
        <v>345</v>
      </c>
      <c r="G33" s="114">
        <v>362</v>
      </c>
      <c r="H33" s="114">
        <v>349</v>
      </c>
      <c r="I33" s="140">
        <v>329</v>
      </c>
      <c r="J33" s="115">
        <v>5</v>
      </c>
      <c r="K33" s="116">
        <v>1.5197568389057752</v>
      </c>
    </row>
    <row r="34" spans="1:11" ht="14.1" customHeight="1" x14ac:dyDescent="0.2">
      <c r="A34" s="306">
        <v>33</v>
      </c>
      <c r="B34" s="307" t="s">
        <v>253</v>
      </c>
      <c r="C34" s="308"/>
      <c r="D34" s="113">
        <v>0.67180961598679156</v>
      </c>
      <c r="E34" s="115">
        <v>236</v>
      </c>
      <c r="F34" s="114">
        <v>216</v>
      </c>
      <c r="G34" s="114">
        <v>220</v>
      </c>
      <c r="H34" s="114">
        <v>240</v>
      </c>
      <c r="I34" s="140">
        <v>242</v>
      </c>
      <c r="J34" s="115">
        <v>-6</v>
      </c>
      <c r="K34" s="116">
        <v>-2.4793388429752068</v>
      </c>
    </row>
    <row r="35" spans="1:11" ht="14.1" customHeight="1" x14ac:dyDescent="0.2">
      <c r="A35" s="306">
        <v>34</v>
      </c>
      <c r="B35" s="307" t="s">
        <v>254</v>
      </c>
      <c r="C35" s="308"/>
      <c r="D35" s="113">
        <v>4.7937601411938857</v>
      </c>
      <c r="E35" s="115">
        <v>1684</v>
      </c>
      <c r="F35" s="114">
        <v>1773</v>
      </c>
      <c r="G35" s="114">
        <v>1806</v>
      </c>
      <c r="H35" s="114">
        <v>1772</v>
      </c>
      <c r="I35" s="140">
        <v>1703</v>
      </c>
      <c r="J35" s="115">
        <v>-19</v>
      </c>
      <c r="K35" s="116">
        <v>-1.1156782149148561</v>
      </c>
    </row>
    <row r="36" spans="1:11" ht="14.1" customHeight="1" x14ac:dyDescent="0.2">
      <c r="A36" s="306">
        <v>41</v>
      </c>
      <c r="B36" s="307" t="s">
        <v>255</v>
      </c>
      <c r="C36" s="308"/>
      <c r="D36" s="113">
        <v>4.8393065558370578E-2</v>
      </c>
      <c r="E36" s="115">
        <v>17</v>
      </c>
      <c r="F36" s="114">
        <v>17</v>
      </c>
      <c r="G36" s="114">
        <v>16</v>
      </c>
      <c r="H36" s="114">
        <v>18</v>
      </c>
      <c r="I36" s="140">
        <v>20</v>
      </c>
      <c r="J36" s="115">
        <v>-3</v>
      </c>
      <c r="K36" s="116">
        <v>-15</v>
      </c>
    </row>
    <row r="37" spans="1:11" ht="14.1" customHeight="1" x14ac:dyDescent="0.2">
      <c r="A37" s="306">
        <v>42</v>
      </c>
      <c r="B37" s="307" t="s">
        <v>256</v>
      </c>
      <c r="C37" s="308"/>
      <c r="D37" s="113">
        <v>3.9853112812775766E-2</v>
      </c>
      <c r="E37" s="115">
        <v>14</v>
      </c>
      <c r="F37" s="114">
        <v>13</v>
      </c>
      <c r="G37" s="114">
        <v>13</v>
      </c>
      <c r="H37" s="114">
        <v>15</v>
      </c>
      <c r="I37" s="140">
        <v>12</v>
      </c>
      <c r="J37" s="115">
        <v>2</v>
      </c>
      <c r="K37" s="116">
        <v>16.666666666666668</v>
      </c>
    </row>
    <row r="38" spans="1:11" ht="14.1" customHeight="1" x14ac:dyDescent="0.2">
      <c r="A38" s="306">
        <v>43</v>
      </c>
      <c r="B38" s="307" t="s">
        <v>257</v>
      </c>
      <c r="C38" s="308"/>
      <c r="D38" s="113">
        <v>0.31882490250220613</v>
      </c>
      <c r="E38" s="115">
        <v>112</v>
      </c>
      <c r="F38" s="114">
        <v>112</v>
      </c>
      <c r="G38" s="114">
        <v>122</v>
      </c>
      <c r="H38" s="114">
        <v>126</v>
      </c>
      <c r="I38" s="140">
        <v>125</v>
      </c>
      <c r="J38" s="115">
        <v>-13</v>
      </c>
      <c r="K38" s="116">
        <v>-10.4</v>
      </c>
    </row>
    <row r="39" spans="1:11" ht="14.1" customHeight="1" x14ac:dyDescent="0.2">
      <c r="A39" s="306">
        <v>51</v>
      </c>
      <c r="B39" s="307" t="s">
        <v>258</v>
      </c>
      <c r="C39" s="308"/>
      <c r="D39" s="113">
        <v>7.1536337498932507</v>
      </c>
      <c r="E39" s="115">
        <v>2513</v>
      </c>
      <c r="F39" s="114">
        <v>2568</v>
      </c>
      <c r="G39" s="114">
        <v>2593</v>
      </c>
      <c r="H39" s="114">
        <v>2645</v>
      </c>
      <c r="I39" s="140">
        <v>2621</v>
      </c>
      <c r="J39" s="115">
        <v>-108</v>
      </c>
      <c r="K39" s="116">
        <v>-4.1205646699732927</v>
      </c>
    </row>
    <row r="40" spans="1:11" ht="14.1" customHeight="1" x14ac:dyDescent="0.2">
      <c r="A40" s="306" t="s">
        <v>259</v>
      </c>
      <c r="B40" s="307" t="s">
        <v>260</v>
      </c>
      <c r="C40" s="308"/>
      <c r="D40" s="113">
        <v>6.9230550257621903</v>
      </c>
      <c r="E40" s="115">
        <v>2432</v>
      </c>
      <c r="F40" s="114">
        <v>2479</v>
      </c>
      <c r="G40" s="114">
        <v>2501</v>
      </c>
      <c r="H40" s="114">
        <v>2558</v>
      </c>
      <c r="I40" s="140">
        <v>2550</v>
      </c>
      <c r="J40" s="115">
        <v>-118</v>
      </c>
      <c r="K40" s="116">
        <v>-4.6274509803921573</v>
      </c>
    </row>
    <row r="41" spans="1:11" ht="14.1" customHeight="1" x14ac:dyDescent="0.2">
      <c r="A41" s="306"/>
      <c r="B41" s="307" t="s">
        <v>261</v>
      </c>
      <c r="C41" s="308"/>
      <c r="D41" s="113">
        <v>3.7575792080617152</v>
      </c>
      <c r="E41" s="115">
        <v>1320</v>
      </c>
      <c r="F41" s="114">
        <v>1356</v>
      </c>
      <c r="G41" s="114">
        <v>1332</v>
      </c>
      <c r="H41" s="114">
        <v>1318</v>
      </c>
      <c r="I41" s="140">
        <v>1323</v>
      </c>
      <c r="J41" s="115">
        <v>-3</v>
      </c>
      <c r="K41" s="116">
        <v>-0.22675736961451248</v>
      </c>
    </row>
    <row r="42" spans="1:11" ht="14.1" customHeight="1" x14ac:dyDescent="0.2">
      <c r="A42" s="306">
        <v>52</v>
      </c>
      <c r="B42" s="307" t="s">
        <v>262</v>
      </c>
      <c r="C42" s="308"/>
      <c r="D42" s="113">
        <v>5.4712630590110738</v>
      </c>
      <c r="E42" s="115">
        <v>1922</v>
      </c>
      <c r="F42" s="114">
        <v>1922</v>
      </c>
      <c r="G42" s="114">
        <v>1959</v>
      </c>
      <c r="H42" s="114">
        <v>1918</v>
      </c>
      <c r="I42" s="140">
        <v>1911</v>
      </c>
      <c r="J42" s="115">
        <v>11</v>
      </c>
      <c r="K42" s="116">
        <v>0.57561486132914708</v>
      </c>
    </row>
    <row r="43" spans="1:11" ht="14.1" customHeight="1" x14ac:dyDescent="0.2">
      <c r="A43" s="306" t="s">
        <v>263</v>
      </c>
      <c r="B43" s="307" t="s">
        <v>264</v>
      </c>
      <c r="C43" s="308"/>
      <c r="D43" s="113">
        <v>5.1068917418656952</v>
      </c>
      <c r="E43" s="115">
        <v>1794</v>
      </c>
      <c r="F43" s="114">
        <v>1799</v>
      </c>
      <c r="G43" s="114">
        <v>1833</v>
      </c>
      <c r="H43" s="114">
        <v>1786</v>
      </c>
      <c r="I43" s="140">
        <v>1776</v>
      </c>
      <c r="J43" s="115">
        <v>18</v>
      </c>
      <c r="K43" s="116">
        <v>1.0135135135135136</v>
      </c>
    </row>
    <row r="44" spans="1:11" ht="14.1" customHeight="1" x14ac:dyDescent="0.2">
      <c r="A44" s="306">
        <v>53</v>
      </c>
      <c r="B44" s="307" t="s">
        <v>265</v>
      </c>
      <c r="C44" s="308"/>
      <c r="D44" s="113">
        <v>1.0105610748953855</v>
      </c>
      <c r="E44" s="115">
        <v>355</v>
      </c>
      <c r="F44" s="114">
        <v>385</v>
      </c>
      <c r="G44" s="114">
        <v>403</v>
      </c>
      <c r="H44" s="114">
        <v>402</v>
      </c>
      <c r="I44" s="140">
        <v>394</v>
      </c>
      <c r="J44" s="115">
        <v>-39</v>
      </c>
      <c r="K44" s="116">
        <v>-9.8984771573604053</v>
      </c>
    </row>
    <row r="45" spans="1:11" ht="14.1" customHeight="1" x14ac:dyDescent="0.2">
      <c r="A45" s="306" t="s">
        <v>266</v>
      </c>
      <c r="B45" s="307" t="s">
        <v>267</v>
      </c>
      <c r="C45" s="308"/>
      <c r="D45" s="113">
        <v>0.98778786757379944</v>
      </c>
      <c r="E45" s="115">
        <v>347</v>
      </c>
      <c r="F45" s="114">
        <v>378</v>
      </c>
      <c r="G45" s="114">
        <v>396</v>
      </c>
      <c r="H45" s="114">
        <v>394</v>
      </c>
      <c r="I45" s="140">
        <v>387</v>
      </c>
      <c r="J45" s="115">
        <v>-40</v>
      </c>
      <c r="K45" s="116">
        <v>-10.335917312661499</v>
      </c>
    </row>
    <row r="46" spans="1:11" ht="14.1" customHeight="1" x14ac:dyDescent="0.2">
      <c r="A46" s="306">
        <v>54</v>
      </c>
      <c r="B46" s="307" t="s">
        <v>268</v>
      </c>
      <c r="C46" s="308"/>
      <c r="D46" s="113">
        <v>13.641151185630106</v>
      </c>
      <c r="E46" s="115">
        <v>4792</v>
      </c>
      <c r="F46" s="114">
        <v>4891</v>
      </c>
      <c r="G46" s="114">
        <v>4933</v>
      </c>
      <c r="H46" s="114">
        <v>4914</v>
      </c>
      <c r="I46" s="140">
        <v>4883</v>
      </c>
      <c r="J46" s="115">
        <v>-91</v>
      </c>
      <c r="K46" s="116">
        <v>-1.8636084374360025</v>
      </c>
    </row>
    <row r="47" spans="1:11" ht="14.1" customHeight="1" x14ac:dyDescent="0.2">
      <c r="A47" s="306">
        <v>61</v>
      </c>
      <c r="B47" s="307" t="s">
        <v>269</v>
      </c>
      <c r="C47" s="308"/>
      <c r="D47" s="113">
        <v>0.52093711748128324</v>
      </c>
      <c r="E47" s="115">
        <v>183</v>
      </c>
      <c r="F47" s="114">
        <v>195</v>
      </c>
      <c r="G47" s="114">
        <v>181</v>
      </c>
      <c r="H47" s="114">
        <v>177</v>
      </c>
      <c r="I47" s="140">
        <v>176</v>
      </c>
      <c r="J47" s="115">
        <v>7</v>
      </c>
      <c r="K47" s="116">
        <v>3.9772727272727271</v>
      </c>
    </row>
    <row r="48" spans="1:11" ht="14.1" customHeight="1" x14ac:dyDescent="0.2">
      <c r="A48" s="306">
        <v>62</v>
      </c>
      <c r="B48" s="307" t="s">
        <v>270</v>
      </c>
      <c r="C48" s="308"/>
      <c r="D48" s="113">
        <v>10.606621310028752</v>
      </c>
      <c r="E48" s="115">
        <v>3726</v>
      </c>
      <c r="F48" s="114">
        <v>4029</v>
      </c>
      <c r="G48" s="114">
        <v>3918</v>
      </c>
      <c r="H48" s="114">
        <v>4034</v>
      </c>
      <c r="I48" s="140">
        <v>3822</v>
      </c>
      <c r="J48" s="115">
        <v>-96</v>
      </c>
      <c r="K48" s="116">
        <v>-2.5117739403453689</v>
      </c>
    </row>
    <row r="49" spans="1:11" ht="14.1" customHeight="1" x14ac:dyDescent="0.2">
      <c r="A49" s="306">
        <v>63</v>
      </c>
      <c r="B49" s="307" t="s">
        <v>271</v>
      </c>
      <c r="C49" s="308"/>
      <c r="D49" s="113">
        <v>10.908366307039767</v>
      </c>
      <c r="E49" s="115">
        <v>3832</v>
      </c>
      <c r="F49" s="114">
        <v>4487</v>
      </c>
      <c r="G49" s="114">
        <v>4459</v>
      </c>
      <c r="H49" s="114">
        <v>4430</v>
      </c>
      <c r="I49" s="140">
        <v>4243</v>
      </c>
      <c r="J49" s="115">
        <v>-411</v>
      </c>
      <c r="K49" s="116">
        <v>-9.6865425406551964</v>
      </c>
    </row>
    <row r="50" spans="1:11" ht="14.1" customHeight="1" x14ac:dyDescent="0.2">
      <c r="A50" s="306" t="s">
        <v>272</v>
      </c>
      <c r="B50" s="307" t="s">
        <v>273</v>
      </c>
      <c r="C50" s="308"/>
      <c r="D50" s="113">
        <v>1.5628113524438498</v>
      </c>
      <c r="E50" s="115">
        <v>549</v>
      </c>
      <c r="F50" s="114">
        <v>572</v>
      </c>
      <c r="G50" s="114">
        <v>592</v>
      </c>
      <c r="H50" s="114">
        <v>620</v>
      </c>
      <c r="I50" s="140">
        <v>589</v>
      </c>
      <c r="J50" s="115">
        <v>-40</v>
      </c>
      <c r="K50" s="116">
        <v>-6.7911714770797964</v>
      </c>
    </row>
    <row r="51" spans="1:11" ht="14.1" customHeight="1" x14ac:dyDescent="0.2">
      <c r="A51" s="306" t="s">
        <v>274</v>
      </c>
      <c r="B51" s="307" t="s">
        <v>275</v>
      </c>
      <c r="C51" s="308"/>
      <c r="D51" s="113">
        <v>8.8189245352842374</v>
      </c>
      <c r="E51" s="115">
        <v>3098</v>
      </c>
      <c r="F51" s="114">
        <v>3717</v>
      </c>
      <c r="G51" s="114">
        <v>3666</v>
      </c>
      <c r="H51" s="114">
        <v>3598</v>
      </c>
      <c r="I51" s="140">
        <v>3453</v>
      </c>
      <c r="J51" s="115">
        <v>-355</v>
      </c>
      <c r="K51" s="116">
        <v>-10.280915146249638</v>
      </c>
    </row>
    <row r="52" spans="1:11" ht="14.1" customHeight="1" x14ac:dyDescent="0.2">
      <c r="A52" s="306">
        <v>71</v>
      </c>
      <c r="B52" s="307" t="s">
        <v>276</v>
      </c>
      <c r="C52" s="308"/>
      <c r="D52" s="113">
        <v>13.083207606251245</v>
      </c>
      <c r="E52" s="115">
        <v>4596</v>
      </c>
      <c r="F52" s="114">
        <v>4763</v>
      </c>
      <c r="G52" s="114">
        <v>4631</v>
      </c>
      <c r="H52" s="114">
        <v>4779</v>
      </c>
      <c r="I52" s="140">
        <v>4652</v>
      </c>
      <c r="J52" s="115">
        <v>-56</v>
      </c>
      <c r="K52" s="116">
        <v>-1.2037833190025795</v>
      </c>
    </row>
    <row r="53" spans="1:11" ht="14.1" customHeight="1" x14ac:dyDescent="0.2">
      <c r="A53" s="306" t="s">
        <v>277</v>
      </c>
      <c r="B53" s="307" t="s">
        <v>278</v>
      </c>
      <c r="C53" s="308"/>
      <c r="D53" s="113">
        <v>0.60633664493723138</v>
      </c>
      <c r="E53" s="115">
        <v>213</v>
      </c>
      <c r="F53" s="114">
        <v>216</v>
      </c>
      <c r="G53" s="114">
        <v>214</v>
      </c>
      <c r="H53" s="114">
        <v>214</v>
      </c>
      <c r="I53" s="140">
        <v>215</v>
      </c>
      <c r="J53" s="115">
        <v>-2</v>
      </c>
      <c r="K53" s="116">
        <v>-0.93023255813953487</v>
      </c>
    </row>
    <row r="54" spans="1:11" ht="14.1" customHeight="1" x14ac:dyDescent="0.2">
      <c r="A54" s="306" t="s">
        <v>279</v>
      </c>
      <c r="B54" s="307" t="s">
        <v>280</v>
      </c>
      <c r="C54" s="308"/>
      <c r="D54" s="113">
        <v>11.927467334680749</v>
      </c>
      <c r="E54" s="115">
        <v>4190</v>
      </c>
      <c r="F54" s="114">
        <v>4358</v>
      </c>
      <c r="G54" s="114">
        <v>4227</v>
      </c>
      <c r="H54" s="114">
        <v>4375</v>
      </c>
      <c r="I54" s="140">
        <v>4247</v>
      </c>
      <c r="J54" s="115">
        <v>-57</v>
      </c>
      <c r="K54" s="116">
        <v>-1.342123852130916</v>
      </c>
    </row>
    <row r="55" spans="1:11" ht="14.1" customHeight="1" x14ac:dyDescent="0.2">
      <c r="A55" s="306">
        <v>72</v>
      </c>
      <c r="B55" s="307" t="s">
        <v>281</v>
      </c>
      <c r="C55" s="308"/>
      <c r="D55" s="113">
        <v>1.4688718722423069</v>
      </c>
      <c r="E55" s="115">
        <v>516</v>
      </c>
      <c r="F55" s="114">
        <v>512</v>
      </c>
      <c r="G55" s="114">
        <v>519</v>
      </c>
      <c r="H55" s="114">
        <v>500</v>
      </c>
      <c r="I55" s="140">
        <v>498</v>
      </c>
      <c r="J55" s="115">
        <v>18</v>
      </c>
      <c r="K55" s="116">
        <v>3.6144578313253013</v>
      </c>
    </row>
    <row r="56" spans="1:11" ht="14.1" customHeight="1" x14ac:dyDescent="0.2">
      <c r="A56" s="306" t="s">
        <v>282</v>
      </c>
      <c r="B56" s="307" t="s">
        <v>283</v>
      </c>
      <c r="C56" s="308"/>
      <c r="D56" s="113">
        <v>0.25335193145264595</v>
      </c>
      <c r="E56" s="115">
        <v>89</v>
      </c>
      <c r="F56" s="114">
        <v>93</v>
      </c>
      <c r="G56" s="114">
        <v>94</v>
      </c>
      <c r="H56" s="114">
        <v>90</v>
      </c>
      <c r="I56" s="140">
        <v>91</v>
      </c>
      <c r="J56" s="115">
        <v>-2</v>
      </c>
      <c r="K56" s="116">
        <v>-2.197802197802198</v>
      </c>
    </row>
    <row r="57" spans="1:11" ht="14.1" customHeight="1" x14ac:dyDescent="0.2">
      <c r="A57" s="306" t="s">
        <v>284</v>
      </c>
      <c r="B57" s="307" t="s">
        <v>285</v>
      </c>
      <c r="C57" s="308"/>
      <c r="D57" s="113">
        <v>0.83406871815309291</v>
      </c>
      <c r="E57" s="115">
        <v>293</v>
      </c>
      <c r="F57" s="114">
        <v>288</v>
      </c>
      <c r="G57" s="114">
        <v>291</v>
      </c>
      <c r="H57" s="114">
        <v>277</v>
      </c>
      <c r="I57" s="140">
        <v>277</v>
      </c>
      <c r="J57" s="115">
        <v>16</v>
      </c>
      <c r="K57" s="116">
        <v>5.7761732851985563</v>
      </c>
    </row>
    <row r="58" spans="1:11" ht="14.1" customHeight="1" x14ac:dyDescent="0.2">
      <c r="A58" s="306">
        <v>73</v>
      </c>
      <c r="B58" s="307" t="s">
        <v>286</v>
      </c>
      <c r="C58" s="308"/>
      <c r="D58" s="113">
        <v>0.86253522730507559</v>
      </c>
      <c r="E58" s="115">
        <v>303</v>
      </c>
      <c r="F58" s="114">
        <v>314</v>
      </c>
      <c r="G58" s="114">
        <v>326</v>
      </c>
      <c r="H58" s="114">
        <v>328</v>
      </c>
      <c r="I58" s="140">
        <v>329</v>
      </c>
      <c r="J58" s="115">
        <v>-26</v>
      </c>
      <c r="K58" s="116">
        <v>-7.9027355623100304</v>
      </c>
    </row>
    <row r="59" spans="1:11" ht="14.1" customHeight="1" x14ac:dyDescent="0.2">
      <c r="A59" s="306" t="s">
        <v>287</v>
      </c>
      <c r="B59" s="307" t="s">
        <v>288</v>
      </c>
      <c r="C59" s="308"/>
      <c r="D59" s="113">
        <v>0.61487659768282621</v>
      </c>
      <c r="E59" s="115">
        <v>216</v>
      </c>
      <c r="F59" s="114">
        <v>225</v>
      </c>
      <c r="G59" s="114">
        <v>232</v>
      </c>
      <c r="H59" s="114">
        <v>232</v>
      </c>
      <c r="I59" s="140">
        <v>230</v>
      </c>
      <c r="J59" s="115">
        <v>-14</v>
      </c>
      <c r="K59" s="116">
        <v>-6.0869565217391308</v>
      </c>
    </row>
    <row r="60" spans="1:11" ht="14.1" customHeight="1" x14ac:dyDescent="0.2">
      <c r="A60" s="306">
        <v>81</v>
      </c>
      <c r="B60" s="307" t="s">
        <v>289</v>
      </c>
      <c r="C60" s="308"/>
      <c r="D60" s="113">
        <v>4.6001878789604032</v>
      </c>
      <c r="E60" s="115">
        <v>1616</v>
      </c>
      <c r="F60" s="114">
        <v>1606</v>
      </c>
      <c r="G60" s="114">
        <v>1773</v>
      </c>
      <c r="H60" s="114">
        <v>1731</v>
      </c>
      <c r="I60" s="140">
        <v>1706</v>
      </c>
      <c r="J60" s="115">
        <v>-90</v>
      </c>
      <c r="K60" s="116">
        <v>-5.2754982415005864</v>
      </c>
    </row>
    <row r="61" spans="1:11" ht="14.1" customHeight="1" x14ac:dyDescent="0.2">
      <c r="A61" s="306" t="s">
        <v>290</v>
      </c>
      <c r="B61" s="307" t="s">
        <v>291</v>
      </c>
      <c r="C61" s="308"/>
      <c r="D61" s="113">
        <v>2.0325087534515642</v>
      </c>
      <c r="E61" s="115">
        <v>714</v>
      </c>
      <c r="F61" s="114">
        <v>700</v>
      </c>
      <c r="G61" s="114">
        <v>722</v>
      </c>
      <c r="H61" s="114">
        <v>715</v>
      </c>
      <c r="I61" s="140">
        <v>704</v>
      </c>
      <c r="J61" s="115">
        <v>10</v>
      </c>
      <c r="K61" s="116">
        <v>1.4204545454545454</v>
      </c>
    </row>
    <row r="62" spans="1:11" ht="14.1" customHeight="1" x14ac:dyDescent="0.2">
      <c r="A62" s="306" t="s">
        <v>292</v>
      </c>
      <c r="B62" s="307" t="s">
        <v>293</v>
      </c>
      <c r="C62" s="308"/>
      <c r="D62" s="113">
        <v>1.0618007913689544</v>
      </c>
      <c r="E62" s="115">
        <v>373</v>
      </c>
      <c r="F62" s="114">
        <v>363</v>
      </c>
      <c r="G62" s="114">
        <v>519</v>
      </c>
      <c r="H62" s="114">
        <v>503</v>
      </c>
      <c r="I62" s="140">
        <v>503</v>
      </c>
      <c r="J62" s="115">
        <v>-130</v>
      </c>
      <c r="K62" s="116">
        <v>-25.844930417495029</v>
      </c>
    </row>
    <row r="63" spans="1:11" ht="14.1" customHeight="1" x14ac:dyDescent="0.2">
      <c r="A63" s="306"/>
      <c r="B63" s="307" t="s">
        <v>294</v>
      </c>
      <c r="C63" s="308"/>
      <c r="D63" s="113">
        <v>0.85968857638987728</v>
      </c>
      <c r="E63" s="115">
        <v>302</v>
      </c>
      <c r="F63" s="114">
        <v>295</v>
      </c>
      <c r="G63" s="114">
        <v>445</v>
      </c>
      <c r="H63" s="114">
        <v>428</v>
      </c>
      <c r="I63" s="140">
        <v>430</v>
      </c>
      <c r="J63" s="115">
        <v>-128</v>
      </c>
      <c r="K63" s="116">
        <v>-29.767441860465116</v>
      </c>
    </row>
    <row r="64" spans="1:11" ht="14.1" customHeight="1" x14ac:dyDescent="0.2">
      <c r="A64" s="306" t="s">
        <v>295</v>
      </c>
      <c r="B64" s="307" t="s">
        <v>296</v>
      </c>
      <c r="C64" s="308"/>
      <c r="D64" s="113">
        <v>0.12525264026872385</v>
      </c>
      <c r="E64" s="115">
        <v>44</v>
      </c>
      <c r="F64" s="114">
        <v>42</v>
      </c>
      <c r="G64" s="114">
        <v>42</v>
      </c>
      <c r="H64" s="114">
        <v>42</v>
      </c>
      <c r="I64" s="140">
        <v>39</v>
      </c>
      <c r="J64" s="115">
        <v>5</v>
      </c>
      <c r="K64" s="116">
        <v>12.820512820512821</v>
      </c>
    </row>
    <row r="65" spans="1:11" ht="14.1" customHeight="1" x14ac:dyDescent="0.2">
      <c r="A65" s="306" t="s">
        <v>297</v>
      </c>
      <c r="B65" s="307" t="s">
        <v>298</v>
      </c>
      <c r="C65" s="308"/>
      <c r="D65" s="113">
        <v>1.0304876313017735</v>
      </c>
      <c r="E65" s="115">
        <v>362</v>
      </c>
      <c r="F65" s="114">
        <v>377</v>
      </c>
      <c r="G65" s="114">
        <v>369</v>
      </c>
      <c r="H65" s="114">
        <v>355</v>
      </c>
      <c r="I65" s="140">
        <v>346</v>
      </c>
      <c r="J65" s="115">
        <v>16</v>
      </c>
      <c r="K65" s="116">
        <v>4.6242774566473992</v>
      </c>
    </row>
    <row r="66" spans="1:11" ht="14.1" customHeight="1" x14ac:dyDescent="0.2">
      <c r="A66" s="306">
        <v>82</v>
      </c>
      <c r="B66" s="307" t="s">
        <v>299</v>
      </c>
      <c r="C66" s="308"/>
      <c r="D66" s="113">
        <v>2.2801673830738136</v>
      </c>
      <c r="E66" s="115">
        <v>801</v>
      </c>
      <c r="F66" s="114">
        <v>816</v>
      </c>
      <c r="G66" s="114">
        <v>839</v>
      </c>
      <c r="H66" s="114">
        <v>860</v>
      </c>
      <c r="I66" s="140">
        <v>816</v>
      </c>
      <c r="J66" s="115">
        <v>-15</v>
      </c>
      <c r="K66" s="116">
        <v>-1.838235294117647</v>
      </c>
    </row>
    <row r="67" spans="1:11" ht="14.1" customHeight="1" x14ac:dyDescent="0.2">
      <c r="A67" s="306" t="s">
        <v>300</v>
      </c>
      <c r="B67" s="307" t="s">
        <v>301</v>
      </c>
      <c r="C67" s="308"/>
      <c r="D67" s="113">
        <v>1.0589541404537561</v>
      </c>
      <c r="E67" s="115">
        <v>372</v>
      </c>
      <c r="F67" s="114">
        <v>374</v>
      </c>
      <c r="G67" s="114">
        <v>405</v>
      </c>
      <c r="H67" s="114">
        <v>435</v>
      </c>
      <c r="I67" s="140">
        <v>382</v>
      </c>
      <c r="J67" s="115">
        <v>-10</v>
      </c>
      <c r="K67" s="116">
        <v>-2.6178010471204187</v>
      </c>
    </row>
    <row r="68" spans="1:11" ht="14.1" customHeight="1" x14ac:dyDescent="0.2">
      <c r="A68" s="306" t="s">
        <v>302</v>
      </c>
      <c r="B68" s="307" t="s">
        <v>303</v>
      </c>
      <c r="C68" s="308"/>
      <c r="D68" s="113">
        <v>0.76290244527313611</v>
      </c>
      <c r="E68" s="115">
        <v>268</v>
      </c>
      <c r="F68" s="114">
        <v>286</v>
      </c>
      <c r="G68" s="114">
        <v>283</v>
      </c>
      <c r="H68" s="114">
        <v>278</v>
      </c>
      <c r="I68" s="140">
        <v>290</v>
      </c>
      <c r="J68" s="115">
        <v>-22</v>
      </c>
      <c r="K68" s="116">
        <v>-7.5862068965517242</v>
      </c>
    </row>
    <row r="69" spans="1:11" ht="14.1" customHeight="1" x14ac:dyDescent="0.2">
      <c r="A69" s="306">
        <v>83</v>
      </c>
      <c r="B69" s="307" t="s">
        <v>304</v>
      </c>
      <c r="C69" s="308"/>
      <c r="D69" s="113">
        <v>3.2053289305132511</v>
      </c>
      <c r="E69" s="115">
        <v>1126</v>
      </c>
      <c r="F69" s="114">
        <v>1161</v>
      </c>
      <c r="G69" s="114">
        <v>1160</v>
      </c>
      <c r="H69" s="114">
        <v>1186</v>
      </c>
      <c r="I69" s="140">
        <v>1163</v>
      </c>
      <c r="J69" s="115">
        <v>-37</v>
      </c>
      <c r="K69" s="116">
        <v>-3.181427343078246</v>
      </c>
    </row>
    <row r="70" spans="1:11" ht="14.1" customHeight="1" x14ac:dyDescent="0.2">
      <c r="A70" s="306" t="s">
        <v>305</v>
      </c>
      <c r="B70" s="307" t="s">
        <v>306</v>
      </c>
      <c r="C70" s="308"/>
      <c r="D70" s="113">
        <v>1.6880639927125736</v>
      </c>
      <c r="E70" s="115">
        <v>593</v>
      </c>
      <c r="F70" s="114">
        <v>615</v>
      </c>
      <c r="G70" s="114">
        <v>615</v>
      </c>
      <c r="H70" s="114">
        <v>630</v>
      </c>
      <c r="I70" s="140">
        <v>608</v>
      </c>
      <c r="J70" s="115">
        <v>-15</v>
      </c>
      <c r="K70" s="116">
        <v>-2.4671052631578947</v>
      </c>
    </row>
    <row r="71" spans="1:11" ht="14.1" customHeight="1" x14ac:dyDescent="0.2">
      <c r="A71" s="306"/>
      <c r="B71" s="307" t="s">
        <v>307</v>
      </c>
      <c r="C71" s="308"/>
      <c r="D71" s="113">
        <v>1.0333342822169718</v>
      </c>
      <c r="E71" s="115">
        <v>363</v>
      </c>
      <c r="F71" s="114">
        <v>371</v>
      </c>
      <c r="G71" s="114">
        <v>365</v>
      </c>
      <c r="H71" s="114">
        <v>373</v>
      </c>
      <c r="I71" s="140">
        <v>387</v>
      </c>
      <c r="J71" s="115">
        <v>-24</v>
      </c>
      <c r="K71" s="116">
        <v>-6.2015503875968996</v>
      </c>
    </row>
    <row r="72" spans="1:11" ht="14.1" customHeight="1" x14ac:dyDescent="0.2">
      <c r="A72" s="306">
        <v>84</v>
      </c>
      <c r="B72" s="307" t="s">
        <v>308</v>
      </c>
      <c r="C72" s="308"/>
      <c r="D72" s="113">
        <v>1.2639130063480315</v>
      </c>
      <c r="E72" s="115">
        <v>444</v>
      </c>
      <c r="F72" s="114">
        <v>450</v>
      </c>
      <c r="G72" s="114">
        <v>429</v>
      </c>
      <c r="H72" s="114">
        <v>423</v>
      </c>
      <c r="I72" s="140">
        <v>418</v>
      </c>
      <c r="J72" s="115">
        <v>26</v>
      </c>
      <c r="K72" s="116">
        <v>6.2200956937799043</v>
      </c>
    </row>
    <row r="73" spans="1:11" ht="14.1" customHeight="1" x14ac:dyDescent="0.2">
      <c r="A73" s="306" t="s">
        <v>309</v>
      </c>
      <c r="B73" s="307" t="s">
        <v>310</v>
      </c>
      <c r="C73" s="308"/>
      <c r="D73" s="113">
        <v>0.16510575308149961</v>
      </c>
      <c r="E73" s="115">
        <v>58</v>
      </c>
      <c r="F73" s="114">
        <v>62</v>
      </c>
      <c r="G73" s="114">
        <v>56</v>
      </c>
      <c r="H73" s="114">
        <v>58</v>
      </c>
      <c r="I73" s="140">
        <v>59</v>
      </c>
      <c r="J73" s="115">
        <v>-1</v>
      </c>
      <c r="K73" s="116">
        <v>-1.6949152542372881</v>
      </c>
    </row>
    <row r="74" spans="1:11" ht="14.1" customHeight="1" x14ac:dyDescent="0.2">
      <c r="A74" s="306" t="s">
        <v>311</v>
      </c>
      <c r="B74" s="307" t="s">
        <v>312</v>
      </c>
      <c r="C74" s="308"/>
      <c r="D74" s="113">
        <v>0.22488542230066327</v>
      </c>
      <c r="E74" s="115">
        <v>79</v>
      </c>
      <c r="F74" s="114">
        <v>84</v>
      </c>
      <c r="G74" s="114">
        <v>81</v>
      </c>
      <c r="H74" s="114">
        <v>76</v>
      </c>
      <c r="I74" s="140">
        <v>71</v>
      </c>
      <c r="J74" s="115">
        <v>8</v>
      </c>
      <c r="K74" s="116">
        <v>11.267605633802816</v>
      </c>
    </row>
    <row r="75" spans="1:11" ht="14.1" customHeight="1" x14ac:dyDescent="0.2">
      <c r="A75" s="306" t="s">
        <v>313</v>
      </c>
      <c r="B75" s="307" t="s">
        <v>314</v>
      </c>
      <c r="C75" s="308"/>
      <c r="D75" s="113">
        <v>1.7079905491189616E-2</v>
      </c>
      <c r="E75" s="115">
        <v>6</v>
      </c>
      <c r="F75" s="114">
        <v>7</v>
      </c>
      <c r="G75" s="114">
        <v>9</v>
      </c>
      <c r="H75" s="114">
        <v>9</v>
      </c>
      <c r="I75" s="140">
        <v>8</v>
      </c>
      <c r="J75" s="115">
        <v>-2</v>
      </c>
      <c r="K75" s="116">
        <v>-25</v>
      </c>
    </row>
    <row r="76" spans="1:11" ht="14.1" customHeight="1" x14ac:dyDescent="0.2">
      <c r="A76" s="306">
        <v>91</v>
      </c>
      <c r="B76" s="307" t="s">
        <v>315</v>
      </c>
      <c r="C76" s="308"/>
      <c r="D76" s="113">
        <v>5.9779669219163653E-2</v>
      </c>
      <c r="E76" s="115">
        <v>21</v>
      </c>
      <c r="F76" s="114">
        <v>17</v>
      </c>
      <c r="G76" s="114">
        <v>17</v>
      </c>
      <c r="H76" s="114">
        <v>18</v>
      </c>
      <c r="I76" s="140">
        <v>18</v>
      </c>
      <c r="J76" s="115">
        <v>3</v>
      </c>
      <c r="K76" s="116">
        <v>16.666666666666668</v>
      </c>
    </row>
    <row r="77" spans="1:11" ht="14.1" customHeight="1" x14ac:dyDescent="0.2">
      <c r="A77" s="306">
        <v>92</v>
      </c>
      <c r="B77" s="307" t="s">
        <v>316</v>
      </c>
      <c r="C77" s="308"/>
      <c r="D77" s="113">
        <v>0.25050528053744769</v>
      </c>
      <c r="E77" s="115">
        <v>88</v>
      </c>
      <c r="F77" s="114">
        <v>89</v>
      </c>
      <c r="G77" s="114">
        <v>83</v>
      </c>
      <c r="H77" s="114">
        <v>76</v>
      </c>
      <c r="I77" s="140">
        <v>77</v>
      </c>
      <c r="J77" s="115">
        <v>11</v>
      </c>
      <c r="K77" s="116">
        <v>14.285714285714286</v>
      </c>
    </row>
    <row r="78" spans="1:11" ht="14.1" customHeight="1" x14ac:dyDescent="0.2">
      <c r="A78" s="306">
        <v>93</v>
      </c>
      <c r="B78" s="307" t="s">
        <v>317</v>
      </c>
      <c r="C78" s="308"/>
      <c r="D78" s="113">
        <v>8.5399527455948074E-2</v>
      </c>
      <c r="E78" s="115">
        <v>30</v>
      </c>
      <c r="F78" s="114">
        <v>27</v>
      </c>
      <c r="G78" s="114">
        <v>25</v>
      </c>
      <c r="H78" s="114">
        <v>23</v>
      </c>
      <c r="I78" s="140">
        <v>22</v>
      </c>
      <c r="J78" s="115">
        <v>8</v>
      </c>
      <c r="K78" s="116">
        <v>36.363636363636367</v>
      </c>
    </row>
    <row r="79" spans="1:11" ht="14.1" customHeight="1" x14ac:dyDescent="0.2">
      <c r="A79" s="306">
        <v>94</v>
      </c>
      <c r="B79" s="307" t="s">
        <v>318</v>
      </c>
      <c r="C79" s="308"/>
      <c r="D79" s="113">
        <v>0.61772324859802441</v>
      </c>
      <c r="E79" s="115">
        <v>217</v>
      </c>
      <c r="F79" s="114">
        <v>276</v>
      </c>
      <c r="G79" s="114">
        <v>261</v>
      </c>
      <c r="H79" s="114">
        <v>238</v>
      </c>
      <c r="I79" s="140">
        <v>212</v>
      </c>
      <c r="J79" s="115">
        <v>5</v>
      </c>
      <c r="K79" s="116">
        <v>2.358490566037736</v>
      </c>
    </row>
    <row r="80" spans="1:11" ht="14.1" customHeight="1" x14ac:dyDescent="0.2">
      <c r="A80" s="306" t="s">
        <v>319</v>
      </c>
      <c r="B80" s="307" t="s">
        <v>320</v>
      </c>
      <c r="C80" s="308"/>
      <c r="D80" s="113">
        <v>8.5399527455948081E-3</v>
      </c>
      <c r="E80" s="115">
        <v>3</v>
      </c>
      <c r="F80" s="114">
        <v>3</v>
      </c>
      <c r="G80" s="114">
        <v>3</v>
      </c>
      <c r="H80" s="114">
        <v>3</v>
      </c>
      <c r="I80" s="140">
        <v>3</v>
      </c>
      <c r="J80" s="115">
        <v>0</v>
      </c>
      <c r="K80" s="116">
        <v>0</v>
      </c>
    </row>
    <row r="81" spans="1:11" ht="14.1" customHeight="1" x14ac:dyDescent="0.2">
      <c r="A81" s="310" t="s">
        <v>321</v>
      </c>
      <c r="B81" s="311" t="s">
        <v>334</v>
      </c>
      <c r="C81" s="312"/>
      <c r="D81" s="125">
        <v>3.3220416180363803</v>
      </c>
      <c r="E81" s="143">
        <v>1167</v>
      </c>
      <c r="F81" s="144">
        <v>1242</v>
      </c>
      <c r="G81" s="144">
        <v>1246</v>
      </c>
      <c r="H81" s="144">
        <v>1293</v>
      </c>
      <c r="I81" s="145">
        <v>1248</v>
      </c>
      <c r="J81" s="143">
        <v>-81</v>
      </c>
      <c r="K81" s="146">
        <v>-6.490384615384615</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335</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336</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337</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336</v>
      </c>
      <c r="G8" s="640" t="s">
        <v>338</v>
      </c>
      <c r="H8" s="640" t="s">
        <v>339</v>
      </c>
      <c r="I8" s="640" t="s">
        <v>340</v>
      </c>
      <c r="J8" s="640" t="s">
        <v>341</v>
      </c>
      <c r="K8" s="642" t="s">
        <v>342</v>
      </c>
      <c r="L8" s="643"/>
    </row>
    <row r="9" spans="1:17" ht="12" customHeight="1" x14ac:dyDescent="0.2">
      <c r="A9" s="634"/>
      <c r="B9" s="634"/>
      <c r="C9" s="634"/>
      <c r="D9" s="634"/>
      <c r="E9" s="634"/>
      <c r="F9" s="641"/>
      <c r="G9" s="641"/>
      <c r="H9" s="641"/>
      <c r="I9" s="641"/>
      <c r="J9" s="641"/>
      <c r="K9" s="339" t="s">
        <v>102</v>
      </c>
      <c r="L9" s="340" t="s">
        <v>343</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344</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11128</v>
      </c>
      <c r="G12" s="536">
        <v>6615</v>
      </c>
      <c r="H12" s="536">
        <v>11720</v>
      </c>
      <c r="I12" s="536">
        <v>9378</v>
      </c>
      <c r="J12" s="537">
        <v>12423</v>
      </c>
      <c r="K12" s="538">
        <v>-1295</v>
      </c>
      <c r="L12" s="349">
        <v>-10.424213153022619</v>
      </c>
    </row>
    <row r="13" spans="1:17" s="110" customFormat="1" ht="15" customHeight="1" x14ac:dyDescent="0.2">
      <c r="A13" s="350" t="s">
        <v>345</v>
      </c>
      <c r="B13" s="351" t="s">
        <v>346</v>
      </c>
      <c r="C13" s="347"/>
      <c r="D13" s="347"/>
      <c r="E13" s="348"/>
      <c r="F13" s="536">
        <v>6517</v>
      </c>
      <c r="G13" s="536">
        <v>3102</v>
      </c>
      <c r="H13" s="536">
        <v>6135</v>
      </c>
      <c r="I13" s="536">
        <v>5566</v>
      </c>
      <c r="J13" s="537">
        <v>7302</v>
      </c>
      <c r="K13" s="538">
        <v>-785</v>
      </c>
      <c r="L13" s="349">
        <v>-10.750479320734046</v>
      </c>
    </row>
    <row r="14" spans="1:17" s="110" customFormat="1" ht="22.5" customHeight="1" x14ac:dyDescent="0.2">
      <c r="A14" s="350"/>
      <c r="B14" s="351" t="s">
        <v>347</v>
      </c>
      <c r="C14" s="347"/>
      <c r="D14" s="347"/>
      <c r="E14" s="348"/>
      <c r="F14" s="536">
        <v>4611</v>
      </c>
      <c r="G14" s="536">
        <v>3513</v>
      </c>
      <c r="H14" s="536">
        <v>5585</v>
      </c>
      <c r="I14" s="536">
        <v>3812</v>
      </c>
      <c r="J14" s="537">
        <v>5121</v>
      </c>
      <c r="K14" s="538">
        <v>-510</v>
      </c>
      <c r="L14" s="349">
        <v>-9.9589923842999415</v>
      </c>
    </row>
    <row r="15" spans="1:17" s="110" customFormat="1" ht="15" customHeight="1" x14ac:dyDescent="0.2">
      <c r="A15" s="350" t="s">
        <v>348</v>
      </c>
      <c r="B15" s="351" t="s">
        <v>108</v>
      </c>
      <c r="C15" s="347"/>
      <c r="D15" s="347"/>
      <c r="E15" s="348"/>
      <c r="F15" s="536">
        <v>2419</v>
      </c>
      <c r="G15" s="536">
        <v>1646</v>
      </c>
      <c r="H15" s="536">
        <v>5396</v>
      </c>
      <c r="I15" s="536">
        <v>1919</v>
      </c>
      <c r="J15" s="537">
        <v>2680</v>
      </c>
      <c r="K15" s="538">
        <v>-261</v>
      </c>
      <c r="L15" s="349">
        <v>-9.7388059701492544</v>
      </c>
    </row>
    <row r="16" spans="1:17" s="110" customFormat="1" ht="15" customHeight="1" x14ac:dyDescent="0.2">
      <c r="A16" s="350"/>
      <c r="B16" s="351" t="s">
        <v>109</v>
      </c>
      <c r="C16" s="347"/>
      <c r="D16" s="347"/>
      <c r="E16" s="348"/>
      <c r="F16" s="536">
        <v>7293</v>
      </c>
      <c r="G16" s="536">
        <v>4364</v>
      </c>
      <c r="H16" s="536">
        <v>5553</v>
      </c>
      <c r="I16" s="536">
        <v>6321</v>
      </c>
      <c r="J16" s="537">
        <v>8130</v>
      </c>
      <c r="K16" s="538">
        <v>-837</v>
      </c>
      <c r="L16" s="349">
        <v>-10.29520295202952</v>
      </c>
    </row>
    <row r="17" spans="1:12" s="110" customFormat="1" ht="15" customHeight="1" x14ac:dyDescent="0.2">
      <c r="A17" s="350"/>
      <c r="B17" s="351" t="s">
        <v>110</v>
      </c>
      <c r="C17" s="347"/>
      <c r="D17" s="347"/>
      <c r="E17" s="348"/>
      <c r="F17" s="536">
        <v>1298</v>
      </c>
      <c r="G17" s="536">
        <v>530</v>
      </c>
      <c r="H17" s="536">
        <v>667</v>
      </c>
      <c r="I17" s="536">
        <v>1016</v>
      </c>
      <c r="J17" s="537">
        <v>1491</v>
      </c>
      <c r="K17" s="538">
        <v>-193</v>
      </c>
      <c r="L17" s="349">
        <v>-12.944332662642521</v>
      </c>
    </row>
    <row r="18" spans="1:12" s="110" customFormat="1" ht="15" customHeight="1" x14ac:dyDescent="0.2">
      <c r="A18" s="350"/>
      <c r="B18" s="351" t="s">
        <v>111</v>
      </c>
      <c r="C18" s="347"/>
      <c r="D18" s="347"/>
      <c r="E18" s="348"/>
      <c r="F18" s="536">
        <v>118</v>
      </c>
      <c r="G18" s="536">
        <v>75</v>
      </c>
      <c r="H18" s="536">
        <v>104</v>
      </c>
      <c r="I18" s="536">
        <v>122</v>
      </c>
      <c r="J18" s="537">
        <v>122</v>
      </c>
      <c r="K18" s="538">
        <v>-4</v>
      </c>
      <c r="L18" s="349">
        <v>-3.278688524590164</v>
      </c>
    </row>
    <row r="19" spans="1:12" s="110" customFormat="1" ht="15" customHeight="1" x14ac:dyDescent="0.2">
      <c r="A19" s="118" t="s">
        <v>113</v>
      </c>
      <c r="B19" s="119" t="s">
        <v>181</v>
      </c>
      <c r="C19" s="347"/>
      <c r="D19" s="347"/>
      <c r="E19" s="348"/>
      <c r="F19" s="536">
        <v>7883</v>
      </c>
      <c r="G19" s="536">
        <v>3944</v>
      </c>
      <c r="H19" s="536">
        <v>8574</v>
      </c>
      <c r="I19" s="536">
        <v>6392</v>
      </c>
      <c r="J19" s="537">
        <v>8956</v>
      </c>
      <c r="K19" s="538">
        <v>-1073</v>
      </c>
      <c r="L19" s="349">
        <v>-11.980794997766861</v>
      </c>
    </row>
    <row r="20" spans="1:12" s="110" customFormat="1" ht="15" customHeight="1" x14ac:dyDescent="0.2">
      <c r="A20" s="118"/>
      <c r="B20" s="119" t="s">
        <v>182</v>
      </c>
      <c r="C20" s="347"/>
      <c r="D20" s="347"/>
      <c r="E20" s="348"/>
      <c r="F20" s="536">
        <v>3245</v>
      </c>
      <c r="G20" s="536">
        <v>2671</v>
      </c>
      <c r="H20" s="536">
        <v>3146</v>
      </c>
      <c r="I20" s="536">
        <v>2986</v>
      </c>
      <c r="J20" s="537">
        <v>3467</v>
      </c>
      <c r="K20" s="538">
        <v>-222</v>
      </c>
      <c r="L20" s="349">
        <v>-6.403230458609749</v>
      </c>
    </row>
    <row r="21" spans="1:12" s="110" customFormat="1" ht="15" customHeight="1" x14ac:dyDescent="0.2">
      <c r="A21" s="118" t="s">
        <v>113</v>
      </c>
      <c r="B21" s="119" t="s">
        <v>116</v>
      </c>
      <c r="C21" s="347"/>
      <c r="D21" s="347"/>
      <c r="E21" s="348"/>
      <c r="F21" s="536">
        <v>8287</v>
      </c>
      <c r="G21" s="536">
        <v>4725</v>
      </c>
      <c r="H21" s="536">
        <v>8992</v>
      </c>
      <c r="I21" s="536">
        <v>6542</v>
      </c>
      <c r="J21" s="537">
        <v>9519</v>
      </c>
      <c r="K21" s="538">
        <v>-1232</v>
      </c>
      <c r="L21" s="349">
        <v>-12.942535980670238</v>
      </c>
    </row>
    <row r="22" spans="1:12" s="110" customFormat="1" ht="15" customHeight="1" x14ac:dyDescent="0.2">
      <c r="A22" s="118"/>
      <c r="B22" s="119" t="s">
        <v>117</v>
      </c>
      <c r="C22" s="347"/>
      <c r="D22" s="347"/>
      <c r="E22" s="348"/>
      <c r="F22" s="536">
        <v>2839</v>
      </c>
      <c r="G22" s="536">
        <v>1889</v>
      </c>
      <c r="H22" s="536">
        <v>2723</v>
      </c>
      <c r="I22" s="536">
        <v>2833</v>
      </c>
      <c r="J22" s="537">
        <v>2900</v>
      </c>
      <c r="K22" s="538">
        <v>-61</v>
      </c>
      <c r="L22" s="349">
        <v>-2.103448275862069</v>
      </c>
    </row>
    <row r="23" spans="1:12" s="110" customFormat="1" ht="15" customHeight="1" x14ac:dyDescent="0.2">
      <c r="A23" s="352" t="s">
        <v>348</v>
      </c>
      <c r="B23" s="353" t="s">
        <v>193</v>
      </c>
      <c r="C23" s="354"/>
      <c r="D23" s="354"/>
      <c r="E23" s="355"/>
      <c r="F23" s="539">
        <v>235</v>
      </c>
      <c r="G23" s="539">
        <v>365</v>
      </c>
      <c r="H23" s="539">
        <v>2479</v>
      </c>
      <c r="I23" s="539">
        <v>176</v>
      </c>
      <c r="J23" s="540">
        <v>329</v>
      </c>
      <c r="K23" s="541">
        <v>-94</v>
      </c>
      <c r="L23" s="356">
        <v>-28.571428571428573</v>
      </c>
    </row>
    <row r="24" spans="1:12" s="110" customFormat="1" ht="15" customHeight="1" x14ac:dyDescent="0.2">
      <c r="A24" s="623" t="s">
        <v>349</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24.6</v>
      </c>
      <c r="G25" s="542">
        <v>30.3</v>
      </c>
      <c r="H25" s="542">
        <v>31.8</v>
      </c>
      <c r="I25" s="542">
        <v>28.5</v>
      </c>
      <c r="J25" s="542">
        <v>24.7</v>
      </c>
      <c r="K25" s="543" t="s">
        <v>350</v>
      </c>
      <c r="L25" s="364">
        <v>-9.9999999999997868E-2</v>
      </c>
    </row>
    <row r="26" spans="1:12" s="110" customFormat="1" ht="15" customHeight="1" x14ac:dyDescent="0.2">
      <c r="A26" s="365" t="s">
        <v>105</v>
      </c>
      <c r="B26" s="366" t="s">
        <v>346</v>
      </c>
      <c r="C26" s="362"/>
      <c r="D26" s="362"/>
      <c r="E26" s="363"/>
      <c r="F26" s="542">
        <v>20.6</v>
      </c>
      <c r="G26" s="542">
        <v>29.6</v>
      </c>
      <c r="H26" s="542">
        <v>28.1</v>
      </c>
      <c r="I26" s="542">
        <v>24.6</v>
      </c>
      <c r="J26" s="544">
        <v>20.8</v>
      </c>
      <c r="K26" s="543" t="s">
        <v>350</v>
      </c>
      <c r="L26" s="364">
        <v>-0.19999999999999929</v>
      </c>
    </row>
    <row r="27" spans="1:12" s="110" customFormat="1" ht="15" customHeight="1" x14ac:dyDescent="0.2">
      <c r="A27" s="365"/>
      <c r="B27" s="366" t="s">
        <v>347</v>
      </c>
      <c r="C27" s="362"/>
      <c r="D27" s="362"/>
      <c r="E27" s="363"/>
      <c r="F27" s="542">
        <v>30.3</v>
      </c>
      <c r="G27" s="542">
        <v>30.9</v>
      </c>
      <c r="H27" s="542">
        <v>35.700000000000003</v>
      </c>
      <c r="I27" s="542">
        <v>34.299999999999997</v>
      </c>
      <c r="J27" s="542">
        <v>30.2</v>
      </c>
      <c r="K27" s="543" t="s">
        <v>350</v>
      </c>
      <c r="L27" s="364">
        <v>0.10000000000000142</v>
      </c>
    </row>
    <row r="28" spans="1:12" s="110" customFormat="1" ht="15" customHeight="1" x14ac:dyDescent="0.2">
      <c r="A28" s="365" t="s">
        <v>113</v>
      </c>
      <c r="B28" s="366" t="s">
        <v>108</v>
      </c>
      <c r="C28" s="362"/>
      <c r="D28" s="362"/>
      <c r="E28" s="363"/>
      <c r="F28" s="542">
        <v>33.9</v>
      </c>
      <c r="G28" s="542">
        <v>39.4</v>
      </c>
      <c r="H28" s="542">
        <v>37.799999999999997</v>
      </c>
      <c r="I28" s="542">
        <v>38.6</v>
      </c>
      <c r="J28" s="542">
        <v>34.4</v>
      </c>
      <c r="K28" s="543" t="s">
        <v>350</v>
      </c>
      <c r="L28" s="364">
        <v>-0.5</v>
      </c>
    </row>
    <row r="29" spans="1:12" s="110" customFormat="1" ht="11.25" x14ac:dyDescent="0.2">
      <c r="A29" s="365"/>
      <c r="B29" s="366" t="s">
        <v>109</v>
      </c>
      <c r="C29" s="362"/>
      <c r="D29" s="362"/>
      <c r="E29" s="363"/>
      <c r="F29" s="542">
        <v>23.5</v>
      </c>
      <c r="G29" s="542">
        <v>28.5</v>
      </c>
      <c r="H29" s="542">
        <v>28.9</v>
      </c>
      <c r="I29" s="542">
        <v>26.4</v>
      </c>
      <c r="J29" s="544">
        <v>23.4</v>
      </c>
      <c r="K29" s="543" t="s">
        <v>350</v>
      </c>
      <c r="L29" s="364">
        <v>0.10000000000000142</v>
      </c>
    </row>
    <row r="30" spans="1:12" s="110" customFormat="1" ht="15" customHeight="1" x14ac:dyDescent="0.2">
      <c r="A30" s="365"/>
      <c r="B30" s="366" t="s">
        <v>110</v>
      </c>
      <c r="C30" s="362"/>
      <c r="D30" s="362"/>
      <c r="E30" s="363"/>
      <c r="F30" s="542">
        <v>15.9</v>
      </c>
      <c r="G30" s="542">
        <v>23.6</v>
      </c>
      <c r="H30" s="542">
        <v>31.3</v>
      </c>
      <c r="I30" s="542">
        <v>24.5</v>
      </c>
      <c r="J30" s="542">
        <v>16.600000000000001</v>
      </c>
      <c r="K30" s="543" t="s">
        <v>350</v>
      </c>
      <c r="L30" s="364">
        <v>-0.70000000000000107</v>
      </c>
    </row>
    <row r="31" spans="1:12" s="110" customFormat="1" ht="15" customHeight="1" x14ac:dyDescent="0.2">
      <c r="A31" s="365"/>
      <c r="B31" s="366" t="s">
        <v>111</v>
      </c>
      <c r="C31" s="362"/>
      <c r="D31" s="362"/>
      <c r="E31" s="363"/>
      <c r="F31" s="542">
        <v>13.6</v>
      </c>
      <c r="G31" s="542">
        <v>25.3</v>
      </c>
      <c r="H31" s="542">
        <v>28.8</v>
      </c>
      <c r="I31" s="542">
        <v>23.8</v>
      </c>
      <c r="J31" s="542">
        <v>22.1</v>
      </c>
      <c r="K31" s="543" t="s">
        <v>350</v>
      </c>
      <c r="L31" s="364">
        <v>-8.5000000000000018</v>
      </c>
    </row>
    <row r="32" spans="1:12" s="110" customFormat="1" ht="15" customHeight="1" x14ac:dyDescent="0.2">
      <c r="A32" s="367" t="s">
        <v>113</v>
      </c>
      <c r="B32" s="368" t="s">
        <v>181</v>
      </c>
      <c r="C32" s="362"/>
      <c r="D32" s="362"/>
      <c r="E32" s="363"/>
      <c r="F32" s="542">
        <v>22.6</v>
      </c>
      <c r="G32" s="542">
        <v>27.9</v>
      </c>
      <c r="H32" s="542">
        <v>29</v>
      </c>
      <c r="I32" s="542">
        <v>25.7</v>
      </c>
      <c r="J32" s="544">
        <v>22.3</v>
      </c>
      <c r="K32" s="543" t="s">
        <v>350</v>
      </c>
      <c r="L32" s="364">
        <v>0.30000000000000071</v>
      </c>
    </row>
    <row r="33" spans="1:12" s="110" customFormat="1" ht="15" customHeight="1" x14ac:dyDescent="0.2">
      <c r="A33" s="367"/>
      <c r="B33" s="368" t="s">
        <v>182</v>
      </c>
      <c r="C33" s="362"/>
      <c r="D33" s="362"/>
      <c r="E33" s="363"/>
      <c r="F33" s="542">
        <v>29.2</v>
      </c>
      <c r="G33" s="542">
        <v>33.4</v>
      </c>
      <c r="H33" s="542">
        <v>37.200000000000003</v>
      </c>
      <c r="I33" s="542">
        <v>34.299999999999997</v>
      </c>
      <c r="J33" s="542">
        <v>30.7</v>
      </c>
      <c r="K33" s="543" t="s">
        <v>350</v>
      </c>
      <c r="L33" s="364">
        <v>-1.5</v>
      </c>
    </row>
    <row r="34" spans="1:12" s="369" customFormat="1" ht="15" customHeight="1" x14ac:dyDescent="0.2">
      <c r="A34" s="367" t="s">
        <v>113</v>
      </c>
      <c r="B34" s="368" t="s">
        <v>116</v>
      </c>
      <c r="C34" s="362"/>
      <c r="D34" s="362"/>
      <c r="E34" s="363"/>
      <c r="F34" s="542">
        <v>22.5</v>
      </c>
      <c r="G34" s="542">
        <v>28.9</v>
      </c>
      <c r="H34" s="542">
        <v>31.8</v>
      </c>
      <c r="I34" s="542">
        <v>27</v>
      </c>
      <c r="J34" s="542">
        <v>22.9</v>
      </c>
      <c r="K34" s="543" t="s">
        <v>350</v>
      </c>
      <c r="L34" s="364">
        <v>-0.39999999999999858</v>
      </c>
    </row>
    <row r="35" spans="1:12" s="369" customFormat="1" ht="11.25" x14ac:dyDescent="0.2">
      <c r="A35" s="370"/>
      <c r="B35" s="371" t="s">
        <v>117</v>
      </c>
      <c r="C35" s="372"/>
      <c r="D35" s="372"/>
      <c r="E35" s="373"/>
      <c r="F35" s="545">
        <v>30.6</v>
      </c>
      <c r="G35" s="545">
        <v>33.700000000000003</v>
      </c>
      <c r="H35" s="545">
        <v>31.8</v>
      </c>
      <c r="I35" s="545">
        <v>32</v>
      </c>
      <c r="J35" s="546">
        <v>30.2</v>
      </c>
      <c r="K35" s="547" t="s">
        <v>350</v>
      </c>
      <c r="L35" s="374">
        <v>0.40000000000000213</v>
      </c>
    </row>
    <row r="36" spans="1:12" s="369" customFormat="1" ht="15.95" customHeight="1" x14ac:dyDescent="0.2">
      <c r="A36" s="375" t="s">
        <v>351</v>
      </c>
      <c r="B36" s="376"/>
      <c r="C36" s="377"/>
      <c r="D36" s="376"/>
      <c r="E36" s="378"/>
      <c r="F36" s="548">
        <v>10818</v>
      </c>
      <c r="G36" s="548">
        <v>6190</v>
      </c>
      <c r="H36" s="548">
        <v>8910</v>
      </c>
      <c r="I36" s="548">
        <v>9158</v>
      </c>
      <c r="J36" s="548">
        <v>12046</v>
      </c>
      <c r="K36" s="549">
        <v>-1228</v>
      </c>
      <c r="L36" s="380">
        <v>-10.194255354474514</v>
      </c>
    </row>
    <row r="37" spans="1:12" s="369" customFormat="1" ht="15.95" customHeight="1" x14ac:dyDescent="0.2">
      <c r="A37" s="381"/>
      <c r="B37" s="382" t="s">
        <v>113</v>
      </c>
      <c r="C37" s="382" t="s">
        <v>352</v>
      </c>
      <c r="D37" s="382"/>
      <c r="E37" s="383"/>
      <c r="F37" s="548">
        <v>2659</v>
      </c>
      <c r="G37" s="548">
        <v>1875</v>
      </c>
      <c r="H37" s="548">
        <v>2835</v>
      </c>
      <c r="I37" s="548">
        <v>2610</v>
      </c>
      <c r="J37" s="548">
        <v>2972</v>
      </c>
      <c r="K37" s="549">
        <v>-313</v>
      </c>
      <c r="L37" s="380">
        <v>-10.531628532974429</v>
      </c>
    </row>
    <row r="38" spans="1:12" s="369" customFormat="1" ht="15.95" customHeight="1" x14ac:dyDescent="0.2">
      <c r="A38" s="381"/>
      <c r="B38" s="384" t="s">
        <v>105</v>
      </c>
      <c r="C38" s="384" t="s">
        <v>106</v>
      </c>
      <c r="D38" s="385"/>
      <c r="E38" s="383"/>
      <c r="F38" s="548">
        <v>6357</v>
      </c>
      <c r="G38" s="548">
        <v>2931</v>
      </c>
      <c r="H38" s="548">
        <v>4544</v>
      </c>
      <c r="I38" s="548">
        <v>5457</v>
      </c>
      <c r="J38" s="550">
        <v>7093</v>
      </c>
      <c r="K38" s="549">
        <v>-736</v>
      </c>
      <c r="L38" s="380">
        <v>-10.376427463696603</v>
      </c>
    </row>
    <row r="39" spans="1:12" s="369" customFormat="1" ht="15.95" customHeight="1" x14ac:dyDescent="0.2">
      <c r="A39" s="381"/>
      <c r="B39" s="385"/>
      <c r="C39" s="382" t="s">
        <v>353</v>
      </c>
      <c r="D39" s="385"/>
      <c r="E39" s="383"/>
      <c r="F39" s="548">
        <v>1309</v>
      </c>
      <c r="G39" s="548">
        <v>867</v>
      </c>
      <c r="H39" s="548">
        <v>1276</v>
      </c>
      <c r="I39" s="548">
        <v>1341</v>
      </c>
      <c r="J39" s="548">
        <v>1477</v>
      </c>
      <c r="K39" s="549">
        <v>-168</v>
      </c>
      <c r="L39" s="380">
        <v>-11.374407582938389</v>
      </c>
    </row>
    <row r="40" spans="1:12" s="369" customFormat="1" ht="15.95" customHeight="1" x14ac:dyDescent="0.2">
      <c r="A40" s="381"/>
      <c r="B40" s="384"/>
      <c r="C40" s="384" t="s">
        <v>107</v>
      </c>
      <c r="D40" s="385"/>
      <c r="E40" s="383"/>
      <c r="F40" s="548">
        <v>4461</v>
      </c>
      <c r="G40" s="548">
        <v>3259</v>
      </c>
      <c r="H40" s="548">
        <v>4366</v>
      </c>
      <c r="I40" s="548">
        <v>3701</v>
      </c>
      <c r="J40" s="548">
        <v>4953</v>
      </c>
      <c r="K40" s="549">
        <v>-492</v>
      </c>
      <c r="L40" s="380">
        <v>-9.9333737129012718</v>
      </c>
    </row>
    <row r="41" spans="1:12" s="369" customFormat="1" ht="24" customHeight="1" x14ac:dyDescent="0.2">
      <c r="A41" s="381"/>
      <c r="B41" s="385"/>
      <c r="C41" s="382" t="s">
        <v>353</v>
      </c>
      <c r="D41" s="385"/>
      <c r="E41" s="383"/>
      <c r="F41" s="548">
        <v>1350</v>
      </c>
      <c r="G41" s="548">
        <v>1008</v>
      </c>
      <c r="H41" s="548">
        <v>1559</v>
      </c>
      <c r="I41" s="548">
        <v>1269</v>
      </c>
      <c r="J41" s="550">
        <v>1495</v>
      </c>
      <c r="K41" s="549">
        <v>-145</v>
      </c>
      <c r="L41" s="380">
        <v>-9.6989966555183944</v>
      </c>
    </row>
    <row r="42" spans="1:12" s="110" customFormat="1" ht="15" customHeight="1" x14ac:dyDescent="0.2">
      <c r="A42" s="381"/>
      <c r="B42" s="384" t="s">
        <v>113</v>
      </c>
      <c r="C42" s="384" t="s">
        <v>354</v>
      </c>
      <c r="D42" s="385"/>
      <c r="E42" s="383"/>
      <c r="F42" s="548">
        <v>2152</v>
      </c>
      <c r="G42" s="548">
        <v>1278</v>
      </c>
      <c r="H42" s="548">
        <v>2761</v>
      </c>
      <c r="I42" s="548">
        <v>1748</v>
      </c>
      <c r="J42" s="548">
        <v>2346</v>
      </c>
      <c r="K42" s="549">
        <v>-194</v>
      </c>
      <c r="L42" s="380">
        <v>-8.2693947144075022</v>
      </c>
    </row>
    <row r="43" spans="1:12" s="110" customFormat="1" ht="15" customHeight="1" x14ac:dyDescent="0.2">
      <c r="A43" s="381"/>
      <c r="B43" s="385"/>
      <c r="C43" s="382" t="s">
        <v>353</v>
      </c>
      <c r="D43" s="385"/>
      <c r="E43" s="383"/>
      <c r="F43" s="548">
        <v>730</v>
      </c>
      <c r="G43" s="548">
        <v>504</v>
      </c>
      <c r="H43" s="548">
        <v>1043</v>
      </c>
      <c r="I43" s="548">
        <v>675</v>
      </c>
      <c r="J43" s="548">
        <v>807</v>
      </c>
      <c r="K43" s="549">
        <v>-77</v>
      </c>
      <c r="L43" s="380">
        <v>-9.5415117719950437</v>
      </c>
    </row>
    <row r="44" spans="1:12" s="110" customFormat="1" ht="15" customHeight="1" x14ac:dyDescent="0.2">
      <c r="A44" s="381"/>
      <c r="B44" s="384"/>
      <c r="C44" s="366" t="s">
        <v>109</v>
      </c>
      <c r="D44" s="385"/>
      <c r="E44" s="383"/>
      <c r="F44" s="548">
        <v>7252</v>
      </c>
      <c r="G44" s="548">
        <v>4307</v>
      </c>
      <c r="H44" s="548">
        <v>5380</v>
      </c>
      <c r="I44" s="548">
        <v>6272</v>
      </c>
      <c r="J44" s="550">
        <v>8088</v>
      </c>
      <c r="K44" s="549">
        <v>-836</v>
      </c>
      <c r="L44" s="380">
        <v>-10.336300692383778</v>
      </c>
    </row>
    <row r="45" spans="1:12" s="110" customFormat="1" ht="15" customHeight="1" x14ac:dyDescent="0.2">
      <c r="A45" s="381"/>
      <c r="B45" s="385"/>
      <c r="C45" s="382" t="s">
        <v>353</v>
      </c>
      <c r="D45" s="385"/>
      <c r="E45" s="383"/>
      <c r="F45" s="548">
        <v>1707</v>
      </c>
      <c r="G45" s="548">
        <v>1227</v>
      </c>
      <c r="H45" s="548">
        <v>1554</v>
      </c>
      <c r="I45" s="548">
        <v>1657</v>
      </c>
      <c r="J45" s="548">
        <v>1891</v>
      </c>
      <c r="K45" s="549">
        <v>-184</v>
      </c>
      <c r="L45" s="380">
        <v>-9.7303014278159701</v>
      </c>
    </row>
    <row r="46" spans="1:12" s="110" customFormat="1" ht="15" customHeight="1" x14ac:dyDescent="0.2">
      <c r="A46" s="381"/>
      <c r="B46" s="384"/>
      <c r="C46" s="366" t="s">
        <v>110</v>
      </c>
      <c r="D46" s="385"/>
      <c r="E46" s="383"/>
      <c r="F46" s="548">
        <v>1296</v>
      </c>
      <c r="G46" s="548">
        <v>530</v>
      </c>
      <c r="H46" s="548">
        <v>665</v>
      </c>
      <c r="I46" s="548">
        <v>1016</v>
      </c>
      <c r="J46" s="548">
        <v>1490</v>
      </c>
      <c r="K46" s="549">
        <v>-194</v>
      </c>
      <c r="L46" s="380">
        <v>-13.020134228187919</v>
      </c>
    </row>
    <row r="47" spans="1:12" s="110" customFormat="1" ht="15" customHeight="1" x14ac:dyDescent="0.2">
      <c r="A47" s="381"/>
      <c r="B47" s="385"/>
      <c r="C47" s="382" t="s">
        <v>353</v>
      </c>
      <c r="D47" s="385"/>
      <c r="E47" s="383"/>
      <c r="F47" s="548">
        <v>206</v>
      </c>
      <c r="G47" s="548">
        <v>125</v>
      </c>
      <c r="H47" s="548">
        <v>208</v>
      </c>
      <c r="I47" s="548">
        <v>249</v>
      </c>
      <c r="J47" s="550">
        <v>247</v>
      </c>
      <c r="K47" s="549">
        <v>-41</v>
      </c>
      <c r="L47" s="380">
        <v>-16.599190283400809</v>
      </c>
    </row>
    <row r="48" spans="1:12" s="110" customFormat="1" ht="15" customHeight="1" x14ac:dyDescent="0.2">
      <c r="A48" s="381"/>
      <c r="B48" s="385"/>
      <c r="C48" s="366" t="s">
        <v>111</v>
      </c>
      <c r="D48" s="386"/>
      <c r="E48" s="387"/>
      <c r="F48" s="548">
        <v>118</v>
      </c>
      <c r="G48" s="548">
        <v>75</v>
      </c>
      <c r="H48" s="548">
        <v>104</v>
      </c>
      <c r="I48" s="548">
        <v>122</v>
      </c>
      <c r="J48" s="548">
        <v>122</v>
      </c>
      <c r="K48" s="549">
        <v>-4</v>
      </c>
      <c r="L48" s="380">
        <v>-3.278688524590164</v>
      </c>
    </row>
    <row r="49" spans="1:12" s="110" customFormat="1" ht="15" customHeight="1" x14ac:dyDescent="0.2">
      <c r="A49" s="381"/>
      <c r="B49" s="385"/>
      <c r="C49" s="382" t="s">
        <v>353</v>
      </c>
      <c r="D49" s="385"/>
      <c r="E49" s="383"/>
      <c r="F49" s="548">
        <v>16</v>
      </c>
      <c r="G49" s="548">
        <v>19</v>
      </c>
      <c r="H49" s="548">
        <v>30</v>
      </c>
      <c r="I49" s="548">
        <v>29</v>
      </c>
      <c r="J49" s="548">
        <v>27</v>
      </c>
      <c r="K49" s="549">
        <v>-11</v>
      </c>
      <c r="L49" s="380">
        <v>-40.74074074074074</v>
      </c>
    </row>
    <row r="50" spans="1:12" s="110" customFormat="1" ht="15" customHeight="1" x14ac:dyDescent="0.2">
      <c r="A50" s="381"/>
      <c r="B50" s="384" t="s">
        <v>113</v>
      </c>
      <c r="C50" s="382" t="s">
        <v>181</v>
      </c>
      <c r="D50" s="385"/>
      <c r="E50" s="383"/>
      <c r="F50" s="548">
        <v>7597</v>
      </c>
      <c r="G50" s="548">
        <v>3538</v>
      </c>
      <c r="H50" s="548">
        <v>5836</v>
      </c>
      <c r="I50" s="548">
        <v>6191</v>
      </c>
      <c r="J50" s="550">
        <v>8598</v>
      </c>
      <c r="K50" s="549">
        <v>-1001</v>
      </c>
      <c r="L50" s="380">
        <v>-11.642242381949291</v>
      </c>
    </row>
    <row r="51" spans="1:12" s="110" customFormat="1" ht="15" customHeight="1" x14ac:dyDescent="0.2">
      <c r="A51" s="381"/>
      <c r="B51" s="385"/>
      <c r="C51" s="382" t="s">
        <v>353</v>
      </c>
      <c r="D51" s="385"/>
      <c r="E51" s="383"/>
      <c r="F51" s="548">
        <v>1719</v>
      </c>
      <c r="G51" s="548">
        <v>988</v>
      </c>
      <c r="H51" s="548">
        <v>1690</v>
      </c>
      <c r="I51" s="548">
        <v>1593</v>
      </c>
      <c r="J51" s="548">
        <v>1914</v>
      </c>
      <c r="K51" s="549">
        <v>-195</v>
      </c>
      <c r="L51" s="380">
        <v>-10.18808777429467</v>
      </c>
    </row>
    <row r="52" spans="1:12" s="110" customFormat="1" ht="15" customHeight="1" x14ac:dyDescent="0.2">
      <c r="A52" s="381"/>
      <c r="B52" s="384"/>
      <c r="C52" s="382" t="s">
        <v>182</v>
      </c>
      <c r="D52" s="385"/>
      <c r="E52" s="383"/>
      <c r="F52" s="548">
        <v>3221</v>
      </c>
      <c r="G52" s="548">
        <v>2652</v>
      </c>
      <c r="H52" s="548">
        <v>3074</v>
      </c>
      <c r="I52" s="548">
        <v>2967</v>
      </c>
      <c r="J52" s="548">
        <v>3448</v>
      </c>
      <c r="K52" s="549">
        <v>-227</v>
      </c>
      <c r="L52" s="380">
        <v>-6.583526682134571</v>
      </c>
    </row>
    <row r="53" spans="1:12" s="269" customFormat="1" ht="11.25" customHeight="1" x14ac:dyDescent="0.2">
      <c r="A53" s="381"/>
      <c r="B53" s="385"/>
      <c r="C53" s="382" t="s">
        <v>353</v>
      </c>
      <c r="D53" s="385"/>
      <c r="E53" s="383"/>
      <c r="F53" s="548">
        <v>940</v>
      </c>
      <c r="G53" s="548">
        <v>887</v>
      </c>
      <c r="H53" s="548">
        <v>1145</v>
      </c>
      <c r="I53" s="548">
        <v>1017</v>
      </c>
      <c r="J53" s="550">
        <v>1058</v>
      </c>
      <c r="K53" s="549">
        <v>-118</v>
      </c>
      <c r="L53" s="380">
        <v>-11.1531190926276</v>
      </c>
    </row>
    <row r="54" spans="1:12" s="151" customFormat="1" ht="12.75" customHeight="1" x14ac:dyDescent="0.2">
      <c r="A54" s="381"/>
      <c r="B54" s="384" t="s">
        <v>113</v>
      </c>
      <c r="C54" s="384" t="s">
        <v>116</v>
      </c>
      <c r="D54" s="385"/>
      <c r="E54" s="383"/>
      <c r="F54" s="548">
        <v>8035</v>
      </c>
      <c r="G54" s="548">
        <v>4377</v>
      </c>
      <c r="H54" s="548">
        <v>6434</v>
      </c>
      <c r="I54" s="548">
        <v>6360</v>
      </c>
      <c r="J54" s="548">
        <v>9194</v>
      </c>
      <c r="K54" s="549">
        <v>-1159</v>
      </c>
      <c r="L54" s="380">
        <v>-12.606047422231891</v>
      </c>
    </row>
    <row r="55" spans="1:12" ht="11.25" x14ac:dyDescent="0.2">
      <c r="A55" s="381"/>
      <c r="B55" s="385"/>
      <c r="C55" s="382" t="s">
        <v>353</v>
      </c>
      <c r="D55" s="385"/>
      <c r="E55" s="383"/>
      <c r="F55" s="548">
        <v>1809</v>
      </c>
      <c r="G55" s="548">
        <v>1265</v>
      </c>
      <c r="H55" s="548">
        <v>2048</v>
      </c>
      <c r="I55" s="548">
        <v>1716</v>
      </c>
      <c r="J55" s="548">
        <v>2109</v>
      </c>
      <c r="K55" s="549">
        <v>-300</v>
      </c>
      <c r="L55" s="380">
        <v>-14.22475106685633</v>
      </c>
    </row>
    <row r="56" spans="1:12" ht="14.25" customHeight="1" x14ac:dyDescent="0.2">
      <c r="A56" s="381"/>
      <c r="B56" s="385"/>
      <c r="C56" s="384" t="s">
        <v>117</v>
      </c>
      <c r="D56" s="385"/>
      <c r="E56" s="383"/>
      <c r="F56" s="548">
        <v>2782</v>
      </c>
      <c r="G56" s="548">
        <v>1812</v>
      </c>
      <c r="H56" s="548">
        <v>2472</v>
      </c>
      <c r="I56" s="548">
        <v>2795</v>
      </c>
      <c r="J56" s="548">
        <v>2848</v>
      </c>
      <c r="K56" s="549">
        <v>-66</v>
      </c>
      <c r="L56" s="380">
        <v>-2.3174157303370788</v>
      </c>
    </row>
    <row r="57" spans="1:12" ht="18.75" customHeight="1" x14ac:dyDescent="0.2">
      <c r="A57" s="388"/>
      <c r="B57" s="389"/>
      <c r="C57" s="390" t="s">
        <v>353</v>
      </c>
      <c r="D57" s="389"/>
      <c r="E57" s="391"/>
      <c r="F57" s="551">
        <v>850</v>
      </c>
      <c r="G57" s="552">
        <v>610</v>
      </c>
      <c r="H57" s="552">
        <v>785</v>
      </c>
      <c r="I57" s="552">
        <v>894</v>
      </c>
      <c r="J57" s="552">
        <v>861</v>
      </c>
      <c r="K57" s="553">
        <f t="shared" ref="K57" si="0">IF(OR(F57=".",J57=".")=TRUE,".",IF(OR(F57="*",J57="*")=TRUE,"*",IF(AND(F57="-",J57="-")=TRUE,"-",IF(AND(ISNUMBER(J57),ISNUMBER(F57))=TRUE,IF(F57-J57=0,0,F57-J57),IF(ISNUMBER(F57)=TRUE,F57,-J57)))))</f>
        <v>-11</v>
      </c>
      <c r="L57" s="392">
        <f t="shared" ref="L57" si="1">IF(K57 =".",".",IF(K57 ="*","*",IF(K57="-","-",IF(K57=0,0,IF(OR(J57="-",J57=".",F57="-",F57=".")=TRUE,"X",IF(J57=0,"0,0",IF(ABS(K57*100/J57)&gt;250,".X",(K57*100/J57))))))))</f>
        <v>-1.2775842044134726</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355</v>
      </c>
      <c r="B59" s="627"/>
      <c r="C59" s="627"/>
      <c r="D59" s="626"/>
      <c r="E59" s="627"/>
      <c r="F59" s="627"/>
      <c r="G59" s="627"/>
      <c r="H59" s="627"/>
      <c r="I59" s="627"/>
      <c r="J59" s="627"/>
      <c r="K59" s="627"/>
      <c r="L59" s="627"/>
    </row>
    <row r="60" spans="1:12" ht="11.25" customHeight="1" x14ac:dyDescent="0.2">
      <c r="A60" s="628" t="s">
        <v>356</v>
      </c>
      <c r="B60" s="629"/>
      <c r="C60" s="629"/>
      <c r="D60" s="629"/>
      <c r="E60" s="629"/>
      <c r="F60" s="629"/>
      <c r="G60" s="629"/>
      <c r="H60" s="629"/>
      <c r="I60" s="629"/>
      <c r="J60" s="629"/>
      <c r="K60" s="629"/>
      <c r="L60" s="629"/>
    </row>
    <row r="61" spans="1:12" ht="12.75" customHeight="1" x14ac:dyDescent="0.2">
      <c r="A61" s="630" t="s">
        <v>357</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358</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336</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359</v>
      </c>
      <c r="E7" s="648"/>
      <c r="F7" s="648"/>
      <c r="G7" s="648"/>
      <c r="H7" s="649"/>
      <c r="I7" s="650" t="s">
        <v>360</v>
      </c>
      <c r="J7" s="651"/>
      <c r="K7" s="96"/>
      <c r="L7" s="96"/>
      <c r="M7" s="96"/>
      <c r="N7" s="96"/>
      <c r="O7" s="96"/>
    </row>
    <row r="8" spans="1:15" ht="21.75" customHeight="1" x14ac:dyDescent="0.2">
      <c r="A8" s="616"/>
      <c r="B8" s="617"/>
      <c r="C8" s="583"/>
      <c r="D8" s="566" t="s">
        <v>336</v>
      </c>
      <c r="E8" s="566" t="s">
        <v>338</v>
      </c>
      <c r="F8" s="566" t="s">
        <v>339</v>
      </c>
      <c r="G8" s="566" t="s">
        <v>340</v>
      </c>
      <c r="H8" s="566" t="s">
        <v>341</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11128</v>
      </c>
      <c r="E11" s="114">
        <v>6615</v>
      </c>
      <c r="F11" s="114">
        <v>11720</v>
      </c>
      <c r="G11" s="114">
        <v>9378</v>
      </c>
      <c r="H11" s="140">
        <v>12423</v>
      </c>
      <c r="I11" s="115">
        <v>-1295</v>
      </c>
      <c r="J11" s="116">
        <v>-10.424213153022619</v>
      </c>
    </row>
    <row r="12" spans="1:15" s="110" customFormat="1" ht="24.95" customHeight="1" x14ac:dyDescent="0.2">
      <c r="A12" s="193" t="s">
        <v>132</v>
      </c>
      <c r="B12" s="194" t="s">
        <v>133</v>
      </c>
      <c r="C12" s="113">
        <v>1.6445003594536305</v>
      </c>
      <c r="D12" s="115">
        <v>183</v>
      </c>
      <c r="E12" s="114">
        <v>87</v>
      </c>
      <c r="F12" s="114">
        <v>179</v>
      </c>
      <c r="G12" s="114">
        <v>118</v>
      </c>
      <c r="H12" s="140">
        <v>189</v>
      </c>
      <c r="I12" s="115">
        <v>-6</v>
      </c>
      <c r="J12" s="116">
        <v>-3.1746031746031744</v>
      </c>
    </row>
    <row r="13" spans="1:15" s="110" customFormat="1" ht="24.95" customHeight="1" x14ac:dyDescent="0.2">
      <c r="A13" s="193" t="s">
        <v>134</v>
      </c>
      <c r="B13" s="199" t="s">
        <v>214</v>
      </c>
      <c r="C13" s="113">
        <v>2.9565061107117181</v>
      </c>
      <c r="D13" s="115">
        <v>329</v>
      </c>
      <c r="E13" s="114">
        <v>37</v>
      </c>
      <c r="F13" s="114">
        <v>92</v>
      </c>
      <c r="G13" s="114">
        <v>124</v>
      </c>
      <c r="H13" s="140">
        <v>257</v>
      </c>
      <c r="I13" s="115">
        <v>72</v>
      </c>
      <c r="J13" s="116">
        <v>28.01556420233463</v>
      </c>
    </row>
    <row r="14" spans="1:15" s="287" customFormat="1" ht="24.95" customHeight="1" x14ac:dyDescent="0.2">
      <c r="A14" s="193" t="s">
        <v>215</v>
      </c>
      <c r="B14" s="199" t="s">
        <v>137</v>
      </c>
      <c r="C14" s="113">
        <v>16.723580158159596</v>
      </c>
      <c r="D14" s="115">
        <v>1861</v>
      </c>
      <c r="E14" s="114">
        <v>765</v>
      </c>
      <c r="F14" s="114">
        <v>2057</v>
      </c>
      <c r="G14" s="114">
        <v>1557</v>
      </c>
      <c r="H14" s="140">
        <v>2598</v>
      </c>
      <c r="I14" s="115">
        <v>-737</v>
      </c>
      <c r="J14" s="116">
        <v>-28.367975365665895</v>
      </c>
      <c r="K14" s="110"/>
      <c r="L14" s="110"/>
      <c r="M14" s="110"/>
      <c r="N14" s="110"/>
      <c r="O14" s="110"/>
    </row>
    <row r="15" spans="1:15" s="110" customFormat="1" ht="24.95" customHeight="1" x14ac:dyDescent="0.2">
      <c r="A15" s="193" t="s">
        <v>216</v>
      </c>
      <c r="B15" s="199" t="s">
        <v>217</v>
      </c>
      <c r="C15" s="113">
        <v>3.1721782890007191</v>
      </c>
      <c r="D15" s="115">
        <v>353</v>
      </c>
      <c r="E15" s="114">
        <v>264</v>
      </c>
      <c r="F15" s="114">
        <v>546</v>
      </c>
      <c r="G15" s="114">
        <v>334</v>
      </c>
      <c r="H15" s="140">
        <v>349</v>
      </c>
      <c r="I15" s="115">
        <v>4</v>
      </c>
      <c r="J15" s="116">
        <v>1.1461318051575931</v>
      </c>
    </row>
    <row r="16" spans="1:15" s="287" customFormat="1" ht="24.95" customHeight="1" x14ac:dyDescent="0.2">
      <c r="A16" s="193" t="s">
        <v>218</v>
      </c>
      <c r="B16" s="199" t="s">
        <v>141</v>
      </c>
      <c r="C16" s="113">
        <v>7.3238677210639826</v>
      </c>
      <c r="D16" s="115">
        <v>815</v>
      </c>
      <c r="E16" s="114">
        <v>374</v>
      </c>
      <c r="F16" s="114">
        <v>1207</v>
      </c>
      <c r="G16" s="114">
        <v>746</v>
      </c>
      <c r="H16" s="140">
        <v>1519</v>
      </c>
      <c r="I16" s="115">
        <v>-704</v>
      </c>
      <c r="J16" s="116">
        <v>-46.346280447662934</v>
      </c>
      <c r="K16" s="110"/>
      <c r="L16" s="110"/>
      <c r="M16" s="110"/>
      <c r="N16" s="110"/>
      <c r="O16" s="110"/>
    </row>
    <row r="17" spans="1:15" s="110" customFormat="1" ht="24.95" customHeight="1" x14ac:dyDescent="0.2">
      <c r="A17" s="193" t="s">
        <v>142</v>
      </c>
      <c r="B17" s="199" t="s">
        <v>220</v>
      </c>
      <c r="C17" s="113">
        <v>6.2275341480948958</v>
      </c>
      <c r="D17" s="115">
        <v>693</v>
      </c>
      <c r="E17" s="114">
        <v>127</v>
      </c>
      <c r="F17" s="114">
        <v>304</v>
      </c>
      <c r="G17" s="114">
        <v>477</v>
      </c>
      <c r="H17" s="140">
        <v>730</v>
      </c>
      <c r="I17" s="115">
        <v>-37</v>
      </c>
      <c r="J17" s="116">
        <v>-5.0684931506849313</v>
      </c>
    </row>
    <row r="18" spans="1:15" s="287" customFormat="1" ht="24.95" customHeight="1" x14ac:dyDescent="0.2">
      <c r="A18" s="201" t="s">
        <v>144</v>
      </c>
      <c r="B18" s="202" t="s">
        <v>145</v>
      </c>
      <c r="C18" s="113">
        <v>16.489935298346513</v>
      </c>
      <c r="D18" s="115">
        <v>1835</v>
      </c>
      <c r="E18" s="114">
        <v>469</v>
      </c>
      <c r="F18" s="114">
        <v>1236</v>
      </c>
      <c r="G18" s="114">
        <v>1365</v>
      </c>
      <c r="H18" s="140">
        <v>1695</v>
      </c>
      <c r="I18" s="115">
        <v>140</v>
      </c>
      <c r="J18" s="116">
        <v>8.2595870206489668</v>
      </c>
      <c r="K18" s="110"/>
      <c r="L18" s="110"/>
      <c r="M18" s="110"/>
      <c r="N18" s="110"/>
      <c r="O18" s="110"/>
    </row>
    <row r="19" spans="1:15" s="110" customFormat="1" ht="24.95" customHeight="1" x14ac:dyDescent="0.2">
      <c r="A19" s="193" t="s">
        <v>146</v>
      </c>
      <c r="B19" s="199" t="s">
        <v>147</v>
      </c>
      <c r="C19" s="113">
        <v>11.924874191229332</v>
      </c>
      <c r="D19" s="115">
        <v>1327</v>
      </c>
      <c r="E19" s="114">
        <v>1026</v>
      </c>
      <c r="F19" s="114">
        <v>1859</v>
      </c>
      <c r="G19" s="114">
        <v>1030</v>
      </c>
      <c r="H19" s="140">
        <v>1663</v>
      </c>
      <c r="I19" s="115">
        <v>-336</v>
      </c>
      <c r="J19" s="116">
        <v>-20.20444978953698</v>
      </c>
    </row>
    <row r="20" spans="1:15" s="287" customFormat="1" ht="24.95" customHeight="1" x14ac:dyDescent="0.2">
      <c r="A20" s="193" t="s">
        <v>148</v>
      </c>
      <c r="B20" s="199" t="s">
        <v>149</v>
      </c>
      <c r="C20" s="113">
        <v>5.3648454349388928</v>
      </c>
      <c r="D20" s="115">
        <v>597</v>
      </c>
      <c r="E20" s="114">
        <v>386</v>
      </c>
      <c r="F20" s="114">
        <v>487</v>
      </c>
      <c r="G20" s="114">
        <v>646</v>
      </c>
      <c r="H20" s="140">
        <v>716</v>
      </c>
      <c r="I20" s="115">
        <v>-119</v>
      </c>
      <c r="J20" s="116">
        <v>-16.620111731843576</v>
      </c>
      <c r="K20" s="110"/>
      <c r="L20" s="110"/>
      <c r="M20" s="110"/>
      <c r="N20" s="110"/>
      <c r="O20" s="110"/>
    </row>
    <row r="21" spans="1:15" s="110" customFormat="1" ht="24.95" customHeight="1" x14ac:dyDescent="0.2">
      <c r="A21" s="201" t="s">
        <v>150</v>
      </c>
      <c r="B21" s="202" t="s">
        <v>151</v>
      </c>
      <c r="C21" s="113">
        <v>10.055715312724658</v>
      </c>
      <c r="D21" s="115">
        <v>1119</v>
      </c>
      <c r="E21" s="114">
        <v>955</v>
      </c>
      <c r="F21" s="114">
        <v>1079</v>
      </c>
      <c r="G21" s="114">
        <v>1286</v>
      </c>
      <c r="H21" s="140">
        <v>1286</v>
      </c>
      <c r="I21" s="115">
        <v>-167</v>
      </c>
      <c r="J21" s="116">
        <v>-12.986003110419906</v>
      </c>
    </row>
    <row r="22" spans="1:15" s="110" customFormat="1" ht="24.95" customHeight="1" x14ac:dyDescent="0.2">
      <c r="A22" s="201" t="s">
        <v>152</v>
      </c>
      <c r="B22" s="199" t="s">
        <v>153</v>
      </c>
      <c r="C22" s="113">
        <v>1.1412652767792955</v>
      </c>
      <c r="D22" s="115">
        <v>127</v>
      </c>
      <c r="E22" s="114">
        <v>127</v>
      </c>
      <c r="F22" s="114">
        <v>244</v>
      </c>
      <c r="G22" s="114">
        <v>170</v>
      </c>
      <c r="H22" s="140">
        <v>120</v>
      </c>
      <c r="I22" s="115">
        <v>7</v>
      </c>
      <c r="J22" s="116">
        <v>5.833333333333333</v>
      </c>
    </row>
    <row r="23" spans="1:15" s="110" customFormat="1" ht="24.95" customHeight="1" x14ac:dyDescent="0.2">
      <c r="A23" s="193" t="s">
        <v>154</v>
      </c>
      <c r="B23" s="199" t="s">
        <v>155</v>
      </c>
      <c r="C23" s="113">
        <v>1.0424155283968368</v>
      </c>
      <c r="D23" s="115">
        <v>116</v>
      </c>
      <c r="E23" s="114">
        <v>63</v>
      </c>
      <c r="F23" s="114">
        <v>175</v>
      </c>
      <c r="G23" s="114">
        <v>93</v>
      </c>
      <c r="H23" s="140">
        <v>130</v>
      </c>
      <c r="I23" s="115">
        <v>-14</v>
      </c>
      <c r="J23" s="116">
        <v>-10.76923076923077</v>
      </c>
    </row>
    <row r="24" spans="1:15" s="110" customFormat="1" ht="24.95" customHeight="1" x14ac:dyDescent="0.2">
      <c r="A24" s="193" t="s">
        <v>156</v>
      </c>
      <c r="B24" s="199" t="s">
        <v>221</v>
      </c>
      <c r="C24" s="113">
        <v>4.2864845434938896</v>
      </c>
      <c r="D24" s="115">
        <v>477</v>
      </c>
      <c r="E24" s="114">
        <v>284</v>
      </c>
      <c r="F24" s="114">
        <v>547</v>
      </c>
      <c r="G24" s="114">
        <v>347</v>
      </c>
      <c r="H24" s="140">
        <v>460</v>
      </c>
      <c r="I24" s="115">
        <v>17</v>
      </c>
      <c r="J24" s="116">
        <v>3.6956521739130435</v>
      </c>
    </row>
    <row r="25" spans="1:15" s="110" customFormat="1" ht="24.95" customHeight="1" x14ac:dyDescent="0.2">
      <c r="A25" s="193" t="s">
        <v>222</v>
      </c>
      <c r="B25" s="204" t="s">
        <v>159</v>
      </c>
      <c r="C25" s="113">
        <v>3.5046728971962615</v>
      </c>
      <c r="D25" s="115">
        <v>390</v>
      </c>
      <c r="E25" s="114">
        <v>227</v>
      </c>
      <c r="F25" s="114">
        <v>407</v>
      </c>
      <c r="G25" s="114">
        <v>416</v>
      </c>
      <c r="H25" s="140">
        <v>376</v>
      </c>
      <c r="I25" s="115">
        <v>14</v>
      </c>
      <c r="J25" s="116">
        <v>3.7234042553191489</v>
      </c>
    </row>
    <row r="26" spans="1:15" s="110" customFormat="1" ht="24.95" customHeight="1" x14ac:dyDescent="0.2">
      <c r="A26" s="201">
        <v>782.78300000000002</v>
      </c>
      <c r="B26" s="203" t="s">
        <v>160</v>
      </c>
      <c r="C26" s="113">
        <v>3.324946081955428</v>
      </c>
      <c r="D26" s="115">
        <v>370</v>
      </c>
      <c r="E26" s="114">
        <v>241</v>
      </c>
      <c r="F26" s="114">
        <v>415</v>
      </c>
      <c r="G26" s="114">
        <v>424</v>
      </c>
      <c r="H26" s="140">
        <v>383</v>
      </c>
      <c r="I26" s="115">
        <v>-13</v>
      </c>
      <c r="J26" s="116">
        <v>-3.3942558746736293</v>
      </c>
    </row>
    <row r="27" spans="1:15" s="110" customFormat="1" ht="24.95" customHeight="1" x14ac:dyDescent="0.2">
      <c r="A27" s="193" t="s">
        <v>161</v>
      </c>
      <c r="B27" s="199" t="s">
        <v>162</v>
      </c>
      <c r="C27" s="113">
        <v>1.6894320632638389</v>
      </c>
      <c r="D27" s="115">
        <v>188</v>
      </c>
      <c r="E27" s="114">
        <v>109</v>
      </c>
      <c r="F27" s="114">
        <v>221</v>
      </c>
      <c r="G27" s="114">
        <v>192</v>
      </c>
      <c r="H27" s="140">
        <v>178</v>
      </c>
      <c r="I27" s="115">
        <v>10</v>
      </c>
      <c r="J27" s="116">
        <v>5.617977528089888</v>
      </c>
    </row>
    <row r="28" spans="1:15" s="110" customFormat="1" ht="24.95" customHeight="1" x14ac:dyDescent="0.2">
      <c r="A28" s="193" t="s">
        <v>163</v>
      </c>
      <c r="B28" s="199" t="s">
        <v>164</v>
      </c>
      <c r="C28" s="113">
        <v>3.3608914450035945</v>
      </c>
      <c r="D28" s="115">
        <v>374</v>
      </c>
      <c r="E28" s="114">
        <v>286</v>
      </c>
      <c r="F28" s="114">
        <v>550</v>
      </c>
      <c r="G28" s="114">
        <v>186</v>
      </c>
      <c r="H28" s="140">
        <v>316</v>
      </c>
      <c r="I28" s="115">
        <v>58</v>
      </c>
      <c r="J28" s="116">
        <v>18.354430379746834</v>
      </c>
    </row>
    <row r="29" spans="1:15" s="110" customFormat="1" ht="24.95" customHeight="1" x14ac:dyDescent="0.2">
      <c r="A29" s="193">
        <v>86</v>
      </c>
      <c r="B29" s="199" t="s">
        <v>165</v>
      </c>
      <c r="C29" s="113">
        <v>7.368799424874191</v>
      </c>
      <c r="D29" s="115">
        <v>820</v>
      </c>
      <c r="E29" s="114">
        <v>762</v>
      </c>
      <c r="F29" s="114">
        <v>880</v>
      </c>
      <c r="G29" s="114">
        <v>589</v>
      </c>
      <c r="H29" s="140">
        <v>963</v>
      </c>
      <c r="I29" s="115">
        <v>-143</v>
      </c>
      <c r="J29" s="116">
        <v>-14.849428868120457</v>
      </c>
    </row>
    <row r="30" spans="1:15" s="110" customFormat="1" ht="24.95" customHeight="1" x14ac:dyDescent="0.2">
      <c r="A30" s="193">
        <v>87.88</v>
      </c>
      <c r="B30" s="204" t="s">
        <v>166</v>
      </c>
      <c r="C30" s="113">
        <v>4.9694464414090582</v>
      </c>
      <c r="D30" s="115">
        <v>553</v>
      </c>
      <c r="E30" s="114">
        <v>528</v>
      </c>
      <c r="F30" s="114">
        <v>922</v>
      </c>
      <c r="G30" s="114">
        <v>510</v>
      </c>
      <c r="H30" s="140">
        <v>638</v>
      </c>
      <c r="I30" s="115">
        <v>-85</v>
      </c>
      <c r="J30" s="116">
        <v>-13.322884012539184</v>
      </c>
    </row>
    <row r="31" spans="1:15" s="110" customFormat="1" ht="24.95" customHeight="1" x14ac:dyDescent="0.2">
      <c r="A31" s="193" t="s">
        <v>167</v>
      </c>
      <c r="B31" s="199" t="s">
        <v>168</v>
      </c>
      <c r="C31" s="113">
        <v>4.1427030913012217</v>
      </c>
      <c r="D31" s="115">
        <v>461</v>
      </c>
      <c r="E31" s="114">
        <v>263</v>
      </c>
      <c r="F31" s="114">
        <v>369</v>
      </c>
      <c r="G31" s="114">
        <v>323</v>
      </c>
      <c r="H31" s="140">
        <v>454</v>
      </c>
      <c r="I31" s="115">
        <v>7</v>
      </c>
      <c r="J31" s="116">
        <v>1.5418502202643172</v>
      </c>
    </row>
    <row r="32" spans="1:15" s="110" customFormat="1" ht="24.95" customHeight="1" x14ac:dyDescent="0.2">
      <c r="A32" s="193"/>
      <c r="B32" s="204" t="s">
        <v>169</v>
      </c>
      <c r="C32" s="113" t="s">
        <v>514</v>
      </c>
      <c r="D32" s="115" t="s">
        <v>514</v>
      </c>
      <c r="E32" s="114" t="s">
        <v>514</v>
      </c>
      <c r="F32" s="114" t="s">
        <v>514</v>
      </c>
      <c r="G32" s="114" t="s">
        <v>514</v>
      </c>
      <c r="H32" s="140" t="s">
        <v>514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1.6445003594536305</v>
      </c>
      <c r="D34" s="115">
        <v>183</v>
      </c>
      <c r="E34" s="114">
        <v>87</v>
      </c>
      <c r="F34" s="114">
        <v>179</v>
      </c>
      <c r="G34" s="114">
        <v>118</v>
      </c>
      <c r="H34" s="140">
        <v>189</v>
      </c>
      <c r="I34" s="115">
        <v>-6</v>
      </c>
      <c r="J34" s="116">
        <v>-3.1746031746031744</v>
      </c>
    </row>
    <row r="35" spans="1:10" s="110" customFormat="1" ht="24.95" customHeight="1" x14ac:dyDescent="0.2">
      <c r="A35" s="292" t="s">
        <v>171</v>
      </c>
      <c r="B35" s="293" t="s">
        <v>172</v>
      </c>
      <c r="C35" s="113">
        <v>36.17002156721783</v>
      </c>
      <c r="D35" s="115">
        <v>4025</v>
      </c>
      <c r="E35" s="114">
        <v>1271</v>
      </c>
      <c r="F35" s="114">
        <v>3385</v>
      </c>
      <c r="G35" s="114">
        <v>3046</v>
      </c>
      <c r="H35" s="140">
        <v>4550</v>
      </c>
      <c r="I35" s="115">
        <v>-525</v>
      </c>
      <c r="J35" s="116">
        <v>-11.538461538461538</v>
      </c>
    </row>
    <row r="36" spans="1:10" s="110" customFormat="1" ht="24.95" customHeight="1" x14ac:dyDescent="0.2">
      <c r="A36" s="294" t="s">
        <v>173</v>
      </c>
      <c r="B36" s="295" t="s">
        <v>174</v>
      </c>
      <c r="C36" s="125">
        <v>62.176491732566497</v>
      </c>
      <c r="D36" s="143">
        <v>6919</v>
      </c>
      <c r="E36" s="144">
        <v>5257</v>
      </c>
      <c r="F36" s="144">
        <v>8155</v>
      </c>
      <c r="G36" s="144">
        <v>6212</v>
      </c>
      <c r="H36" s="145">
        <v>7683</v>
      </c>
      <c r="I36" s="143">
        <v>-764</v>
      </c>
      <c r="J36" s="146">
        <v>-9.9440322790576605</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361</v>
      </c>
      <c r="B39" s="645"/>
      <c r="C39" s="645"/>
      <c r="D39" s="645"/>
      <c r="E39" s="645"/>
      <c r="F39" s="645"/>
      <c r="G39" s="645"/>
      <c r="H39" s="645"/>
      <c r="I39" s="645"/>
      <c r="J39" s="645"/>
    </row>
    <row r="40" spans="1:10" ht="31.5" customHeight="1" x14ac:dyDescent="0.2">
      <c r="A40" s="646" t="s">
        <v>362</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363</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336</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333</v>
      </c>
      <c r="B7" s="577"/>
      <c r="C7" s="577"/>
      <c r="D7" s="582" t="s">
        <v>94</v>
      </c>
      <c r="E7" s="656" t="s">
        <v>364</v>
      </c>
      <c r="F7" s="586"/>
      <c r="G7" s="586"/>
      <c r="H7" s="586"/>
      <c r="I7" s="587"/>
      <c r="J7" s="650" t="s">
        <v>360</v>
      </c>
      <c r="K7" s="651"/>
      <c r="L7" s="96"/>
      <c r="M7" s="96"/>
      <c r="N7" s="96"/>
      <c r="O7" s="96"/>
    </row>
    <row r="8" spans="1:15" ht="21.75" customHeight="1" x14ac:dyDescent="0.2">
      <c r="A8" s="578"/>
      <c r="B8" s="579"/>
      <c r="C8" s="579"/>
      <c r="D8" s="583"/>
      <c r="E8" s="566" t="s">
        <v>336</v>
      </c>
      <c r="F8" s="566" t="s">
        <v>338</v>
      </c>
      <c r="G8" s="566" t="s">
        <v>339</v>
      </c>
      <c r="H8" s="566" t="s">
        <v>340</v>
      </c>
      <c r="I8" s="566" t="s">
        <v>341</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11128</v>
      </c>
      <c r="F11" s="264">
        <v>6615</v>
      </c>
      <c r="G11" s="264">
        <v>11720</v>
      </c>
      <c r="H11" s="264">
        <v>9378</v>
      </c>
      <c r="I11" s="265">
        <v>12423</v>
      </c>
      <c r="J11" s="263">
        <v>-1295</v>
      </c>
      <c r="K11" s="266">
        <v>-10.424213153022619</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26.240115025161753</v>
      </c>
      <c r="E13" s="115">
        <v>2920</v>
      </c>
      <c r="F13" s="114">
        <v>1882</v>
      </c>
      <c r="G13" s="114">
        <v>2759</v>
      </c>
      <c r="H13" s="114">
        <v>2928</v>
      </c>
      <c r="I13" s="140">
        <v>3209</v>
      </c>
      <c r="J13" s="115">
        <v>-289</v>
      </c>
      <c r="K13" s="116">
        <v>-9.0059208476160801</v>
      </c>
    </row>
    <row r="14" spans="1:15" ht="15.95" customHeight="1" x14ac:dyDescent="0.2">
      <c r="A14" s="306" t="s">
        <v>230</v>
      </c>
      <c r="B14" s="307"/>
      <c r="C14" s="308"/>
      <c r="D14" s="113">
        <v>60.873472322070455</v>
      </c>
      <c r="E14" s="115">
        <v>6774</v>
      </c>
      <c r="F14" s="114">
        <v>3682</v>
      </c>
      <c r="G14" s="114">
        <v>7502</v>
      </c>
      <c r="H14" s="114">
        <v>5371</v>
      </c>
      <c r="I14" s="140">
        <v>7513</v>
      </c>
      <c r="J14" s="115">
        <v>-739</v>
      </c>
      <c r="K14" s="116">
        <v>-9.8362837747903633</v>
      </c>
    </row>
    <row r="15" spans="1:15" ht="15.95" customHeight="1" x14ac:dyDescent="0.2">
      <c r="A15" s="306" t="s">
        <v>231</v>
      </c>
      <c r="B15" s="307"/>
      <c r="C15" s="308"/>
      <c r="D15" s="113">
        <v>6.2634795111430623</v>
      </c>
      <c r="E15" s="115">
        <v>697</v>
      </c>
      <c r="F15" s="114">
        <v>501</v>
      </c>
      <c r="G15" s="114">
        <v>648</v>
      </c>
      <c r="H15" s="114">
        <v>585</v>
      </c>
      <c r="I15" s="140">
        <v>884</v>
      </c>
      <c r="J15" s="115">
        <v>-187</v>
      </c>
      <c r="K15" s="116">
        <v>-21.153846153846153</v>
      </c>
    </row>
    <row r="16" spans="1:15" ht="15.95" customHeight="1" x14ac:dyDescent="0.2">
      <c r="A16" s="306" t="s">
        <v>232</v>
      </c>
      <c r="B16" s="307"/>
      <c r="C16" s="308"/>
      <c r="D16" s="113">
        <v>6.3982746225736884</v>
      </c>
      <c r="E16" s="115">
        <v>712</v>
      </c>
      <c r="F16" s="114">
        <v>519</v>
      </c>
      <c r="G16" s="114">
        <v>719</v>
      </c>
      <c r="H16" s="114">
        <v>483</v>
      </c>
      <c r="I16" s="140">
        <v>789</v>
      </c>
      <c r="J16" s="115">
        <v>-77</v>
      </c>
      <c r="K16" s="116">
        <v>-9.7591888466413188</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1.6175413371675054</v>
      </c>
      <c r="E18" s="115">
        <v>180</v>
      </c>
      <c r="F18" s="114">
        <v>72</v>
      </c>
      <c r="G18" s="114">
        <v>189</v>
      </c>
      <c r="H18" s="114">
        <v>123</v>
      </c>
      <c r="I18" s="140">
        <v>167</v>
      </c>
      <c r="J18" s="115">
        <v>13</v>
      </c>
      <c r="K18" s="116">
        <v>7.7844311377245505</v>
      </c>
    </row>
    <row r="19" spans="1:11" ht="14.1" customHeight="1" x14ac:dyDescent="0.2">
      <c r="A19" s="306" t="s">
        <v>235</v>
      </c>
      <c r="B19" s="307" t="s">
        <v>236</v>
      </c>
      <c r="C19" s="308"/>
      <c r="D19" s="113">
        <v>1.0244428468727533</v>
      </c>
      <c r="E19" s="115">
        <v>114</v>
      </c>
      <c r="F19" s="114">
        <v>51</v>
      </c>
      <c r="G19" s="114">
        <v>152</v>
      </c>
      <c r="H19" s="114">
        <v>91</v>
      </c>
      <c r="I19" s="140">
        <v>92</v>
      </c>
      <c r="J19" s="115">
        <v>22</v>
      </c>
      <c r="K19" s="116">
        <v>23.913043478260871</v>
      </c>
    </row>
    <row r="20" spans="1:11" ht="14.1" customHeight="1" x14ac:dyDescent="0.2">
      <c r="A20" s="306">
        <v>12</v>
      </c>
      <c r="B20" s="307" t="s">
        <v>237</v>
      </c>
      <c r="C20" s="308"/>
      <c r="D20" s="113">
        <v>1.5186915887850467</v>
      </c>
      <c r="E20" s="115">
        <v>169</v>
      </c>
      <c r="F20" s="114">
        <v>44</v>
      </c>
      <c r="G20" s="114">
        <v>59</v>
      </c>
      <c r="H20" s="114">
        <v>83</v>
      </c>
      <c r="I20" s="140">
        <v>170</v>
      </c>
      <c r="J20" s="115">
        <v>-1</v>
      </c>
      <c r="K20" s="116">
        <v>-0.58823529411764708</v>
      </c>
    </row>
    <row r="21" spans="1:11" ht="14.1" customHeight="1" x14ac:dyDescent="0.2">
      <c r="A21" s="306">
        <v>21</v>
      </c>
      <c r="B21" s="307" t="s">
        <v>238</v>
      </c>
      <c r="C21" s="308"/>
      <c r="D21" s="113">
        <v>2.4622573687994249</v>
      </c>
      <c r="E21" s="115">
        <v>274</v>
      </c>
      <c r="F21" s="114">
        <v>32</v>
      </c>
      <c r="G21" s="114">
        <v>57</v>
      </c>
      <c r="H21" s="114">
        <v>141</v>
      </c>
      <c r="I21" s="140">
        <v>314</v>
      </c>
      <c r="J21" s="115">
        <v>-40</v>
      </c>
      <c r="K21" s="116">
        <v>-12.738853503184714</v>
      </c>
    </row>
    <row r="22" spans="1:11" ht="14.1" customHeight="1" x14ac:dyDescent="0.2">
      <c r="A22" s="306">
        <v>22</v>
      </c>
      <c r="B22" s="307" t="s">
        <v>239</v>
      </c>
      <c r="C22" s="308"/>
      <c r="D22" s="113">
        <v>3.5046728971962615</v>
      </c>
      <c r="E22" s="115">
        <v>390</v>
      </c>
      <c r="F22" s="114">
        <v>191</v>
      </c>
      <c r="G22" s="114">
        <v>389</v>
      </c>
      <c r="H22" s="114">
        <v>329</v>
      </c>
      <c r="I22" s="140">
        <v>451</v>
      </c>
      <c r="J22" s="115">
        <v>-61</v>
      </c>
      <c r="K22" s="116">
        <v>-13.52549889135255</v>
      </c>
    </row>
    <row r="23" spans="1:11" ht="14.1" customHeight="1" x14ac:dyDescent="0.2">
      <c r="A23" s="306">
        <v>23</v>
      </c>
      <c r="B23" s="307" t="s">
        <v>240</v>
      </c>
      <c r="C23" s="308"/>
      <c r="D23" s="113">
        <v>0.36843997124370959</v>
      </c>
      <c r="E23" s="115">
        <v>41</v>
      </c>
      <c r="F23" s="114">
        <v>18</v>
      </c>
      <c r="G23" s="114">
        <v>65</v>
      </c>
      <c r="H23" s="114">
        <v>32</v>
      </c>
      <c r="I23" s="140">
        <v>24</v>
      </c>
      <c r="J23" s="115">
        <v>17</v>
      </c>
      <c r="K23" s="116">
        <v>70.833333333333329</v>
      </c>
    </row>
    <row r="24" spans="1:11" ht="14.1" customHeight="1" x14ac:dyDescent="0.2">
      <c r="A24" s="306">
        <v>24</v>
      </c>
      <c r="B24" s="307" t="s">
        <v>241</v>
      </c>
      <c r="C24" s="308"/>
      <c r="D24" s="113">
        <v>3.3429187634795112</v>
      </c>
      <c r="E24" s="115">
        <v>372</v>
      </c>
      <c r="F24" s="114">
        <v>145</v>
      </c>
      <c r="G24" s="114">
        <v>432</v>
      </c>
      <c r="H24" s="114">
        <v>325</v>
      </c>
      <c r="I24" s="140">
        <v>634</v>
      </c>
      <c r="J24" s="115">
        <v>-262</v>
      </c>
      <c r="K24" s="116">
        <v>-41.32492113564669</v>
      </c>
    </row>
    <row r="25" spans="1:11" ht="14.1" customHeight="1" x14ac:dyDescent="0.2">
      <c r="A25" s="306">
        <v>25</v>
      </c>
      <c r="B25" s="307" t="s">
        <v>242</v>
      </c>
      <c r="C25" s="308"/>
      <c r="D25" s="113">
        <v>4.8076923076923075</v>
      </c>
      <c r="E25" s="115">
        <v>535</v>
      </c>
      <c r="F25" s="114">
        <v>201</v>
      </c>
      <c r="G25" s="114">
        <v>606</v>
      </c>
      <c r="H25" s="114">
        <v>387</v>
      </c>
      <c r="I25" s="140">
        <v>641</v>
      </c>
      <c r="J25" s="115">
        <v>-106</v>
      </c>
      <c r="K25" s="116">
        <v>-16.536661466458657</v>
      </c>
    </row>
    <row r="26" spans="1:11" ht="14.1" customHeight="1" x14ac:dyDescent="0.2">
      <c r="A26" s="306">
        <v>26</v>
      </c>
      <c r="B26" s="307" t="s">
        <v>243</v>
      </c>
      <c r="C26" s="308"/>
      <c r="D26" s="113">
        <v>2.2106398274622574</v>
      </c>
      <c r="E26" s="115">
        <v>246</v>
      </c>
      <c r="F26" s="114">
        <v>104</v>
      </c>
      <c r="G26" s="114">
        <v>345</v>
      </c>
      <c r="H26" s="114">
        <v>161</v>
      </c>
      <c r="I26" s="140">
        <v>274</v>
      </c>
      <c r="J26" s="115">
        <v>-28</v>
      </c>
      <c r="K26" s="116">
        <v>-10.218978102189782</v>
      </c>
    </row>
    <row r="27" spans="1:11" ht="14.1" customHeight="1" x14ac:dyDescent="0.2">
      <c r="A27" s="306">
        <v>27</v>
      </c>
      <c r="B27" s="307" t="s">
        <v>244</v>
      </c>
      <c r="C27" s="308"/>
      <c r="D27" s="113">
        <v>1.3659237958303379</v>
      </c>
      <c r="E27" s="115">
        <v>152</v>
      </c>
      <c r="F27" s="114">
        <v>77</v>
      </c>
      <c r="G27" s="114">
        <v>210</v>
      </c>
      <c r="H27" s="114">
        <v>113</v>
      </c>
      <c r="I27" s="140">
        <v>216</v>
      </c>
      <c r="J27" s="115">
        <v>-64</v>
      </c>
      <c r="K27" s="116">
        <v>-29.62962962962963</v>
      </c>
    </row>
    <row r="28" spans="1:11" ht="14.1" customHeight="1" x14ac:dyDescent="0.2">
      <c r="A28" s="306">
        <v>28</v>
      </c>
      <c r="B28" s="307" t="s">
        <v>245</v>
      </c>
      <c r="C28" s="308"/>
      <c r="D28" s="113">
        <v>0.19769949676491733</v>
      </c>
      <c r="E28" s="115">
        <v>22</v>
      </c>
      <c r="F28" s="114">
        <v>23</v>
      </c>
      <c r="G28" s="114">
        <v>30</v>
      </c>
      <c r="H28" s="114">
        <v>31</v>
      </c>
      <c r="I28" s="140">
        <v>24</v>
      </c>
      <c r="J28" s="115">
        <v>-2</v>
      </c>
      <c r="K28" s="116">
        <v>-8.3333333333333339</v>
      </c>
    </row>
    <row r="29" spans="1:11" ht="14.1" customHeight="1" x14ac:dyDescent="0.2">
      <c r="A29" s="306">
        <v>29</v>
      </c>
      <c r="B29" s="307" t="s">
        <v>246</v>
      </c>
      <c r="C29" s="308"/>
      <c r="D29" s="113">
        <v>4.4482386772106395</v>
      </c>
      <c r="E29" s="115">
        <v>495</v>
      </c>
      <c r="F29" s="114">
        <v>466</v>
      </c>
      <c r="G29" s="114">
        <v>592</v>
      </c>
      <c r="H29" s="114">
        <v>629</v>
      </c>
      <c r="I29" s="140">
        <v>599</v>
      </c>
      <c r="J29" s="115">
        <v>-104</v>
      </c>
      <c r="K29" s="116">
        <v>-17.362270450751254</v>
      </c>
    </row>
    <row r="30" spans="1:11" ht="14.1" customHeight="1" x14ac:dyDescent="0.2">
      <c r="A30" s="306" t="s">
        <v>247</v>
      </c>
      <c r="B30" s="307" t="s">
        <v>248</v>
      </c>
      <c r="C30" s="308"/>
      <c r="D30" s="113">
        <v>1.1322789360172538</v>
      </c>
      <c r="E30" s="115">
        <v>126</v>
      </c>
      <c r="F30" s="114" t="s">
        <v>514</v>
      </c>
      <c r="G30" s="114">
        <v>168</v>
      </c>
      <c r="H30" s="114">
        <v>130</v>
      </c>
      <c r="I30" s="140">
        <v>142</v>
      </c>
      <c r="J30" s="115">
        <v>-16</v>
      </c>
      <c r="K30" s="116">
        <v>-11.267605633802816</v>
      </c>
    </row>
    <row r="31" spans="1:11" ht="14.1" customHeight="1" x14ac:dyDescent="0.2">
      <c r="A31" s="306" t="s">
        <v>249</v>
      </c>
      <c r="B31" s="307" t="s">
        <v>250</v>
      </c>
      <c r="C31" s="308"/>
      <c r="D31" s="113">
        <v>3.2710280373831777</v>
      </c>
      <c r="E31" s="115">
        <v>364</v>
      </c>
      <c r="F31" s="114">
        <v>367</v>
      </c>
      <c r="G31" s="114">
        <v>412</v>
      </c>
      <c r="H31" s="114">
        <v>495</v>
      </c>
      <c r="I31" s="140">
        <v>450</v>
      </c>
      <c r="J31" s="115">
        <v>-86</v>
      </c>
      <c r="K31" s="116">
        <v>-19.111111111111111</v>
      </c>
    </row>
    <row r="32" spans="1:11" ht="14.1" customHeight="1" x14ac:dyDescent="0.2">
      <c r="A32" s="306">
        <v>31</v>
      </c>
      <c r="B32" s="307" t="s">
        <v>251</v>
      </c>
      <c r="C32" s="308"/>
      <c r="D32" s="113">
        <v>0.55715312724658517</v>
      </c>
      <c r="E32" s="115">
        <v>62</v>
      </c>
      <c r="F32" s="114">
        <v>26</v>
      </c>
      <c r="G32" s="114">
        <v>51</v>
      </c>
      <c r="H32" s="114">
        <v>37</v>
      </c>
      <c r="I32" s="140">
        <v>51</v>
      </c>
      <c r="J32" s="115">
        <v>11</v>
      </c>
      <c r="K32" s="116">
        <v>21.568627450980394</v>
      </c>
    </row>
    <row r="33" spans="1:11" ht="14.1" customHeight="1" x14ac:dyDescent="0.2">
      <c r="A33" s="306">
        <v>32</v>
      </c>
      <c r="B33" s="307" t="s">
        <v>252</v>
      </c>
      <c r="C33" s="308"/>
      <c r="D33" s="113">
        <v>6.7487419122933145</v>
      </c>
      <c r="E33" s="115">
        <v>751</v>
      </c>
      <c r="F33" s="114">
        <v>165</v>
      </c>
      <c r="G33" s="114">
        <v>436</v>
      </c>
      <c r="H33" s="114">
        <v>635</v>
      </c>
      <c r="I33" s="140">
        <v>749</v>
      </c>
      <c r="J33" s="115">
        <v>2</v>
      </c>
      <c r="K33" s="116">
        <v>0.26702269692923897</v>
      </c>
    </row>
    <row r="34" spans="1:11" ht="14.1" customHeight="1" x14ac:dyDescent="0.2">
      <c r="A34" s="306">
        <v>33</v>
      </c>
      <c r="B34" s="307" t="s">
        <v>253</v>
      </c>
      <c r="C34" s="308"/>
      <c r="D34" s="113">
        <v>4.3493889288281808</v>
      </c>
      <c r="E34" s="115">
        <v>484</v>
      </c>
      <c r="F34" s="114">
        <v>114</v>
      </c>
      <c r="G34" s="114">
        <v>332</v>
      </c>
      <c r="H34" s="114">
        <v>391</v>
      </c>
      <c r="I34" s="140">
        <v>446</v>
      </c>
      <c r="J34" s="115">
        <v>38</v>
      </c>
      <c r="K34" s="116">
        <v>8.52017937219731</v>
      </c>
    </row>
    <row r="35" spans="1:11" ht="14.1" customHeight="1" x14ac:dyDescent="0.2">
      <c r="A35" s="306">
        <v>34</v>
      </c>
      <c r="B35" s="307" t="s">
        <v>254</v>
      </c>
      <c r="C35" s="308"/>
      <c r="D35" s="113">
        <v>3.9450035945363049</v>
      </c>
      <c r="E35" s="115">
        <v>439</v>
      </c>
      <c r="F35" s="114">
        <v>124</v>
      </c>
      <c r="G35" s="114">
        <v>244</v>
      </c>
      <c r="H35" s="114">
        <v>269</v>
      </c>
      <c r="I35" s="140">
        <v>343</v>
      </c>
      <c r="J35" s="115">
        <v>96</v>
      </c>
      <c r="K35" s="116">
        <v>27.988338192419825</v>
      </c>
    </row>
    <row r="36" spans="1:11" ht="14.1" customHeight="1" x14ac:dyDescent="0.2">
      <c r="A36" s="306">
        <v>41</v>
      </c>
      <c r="B36" s="307" t="s">
        <v>255</v>
      </c>
      <c r="C36" s="308"/>
      <c r="D36" s="113">
        <v>0.11682242990654206</v>
      </c>
      <c r="E36" s="115">
        <v>13</v>
      </c>
      <c r="F36" s="114">
        <v>11</v>
      </c>
      <c r="G36" s="114">
        <v>16</v>
      </c>
      <c r="H36" s="114">
        <v>7</v>
      </c>
      <c r="I36" s="140">
        <v>21</v>
      </c>
      <c r="J36" s="115">
        <v>-8</v>
      </c>
      <c r="K36" s="116">
        <v>-38.095238095238095</v>
      </c>
    </row>
    <row r="37" spans="1:11" ht="14.1" customHeight="1" x14ac:dyDescent="0.2">
      <c r="A37" s="306">
        <v>42</v>
      </c>
      <c r="B37" s="307" t="s">
        <v>256</v>
      </c>
      <c r="C37" s="308"/>
      <c r="D37" s="113">
        <v>0.13479511143062545</v>
      </c>
      <c r="E37" s="115">
        <v>15</v>
      </c>
      <c r="F37" s="114">
        <v>6</v>
      </c>
      <c r="G37" s="114">
        <v>17</v>
      </c>
      <c r="H37" s="114" t="s">
        <v>514</v>
      </c>
      <c r="I37" s="140" t="s">
        <v>514</v>
      </c>
      <c r="J37" s="115" t="s">
        <v>514</v>
      </c>
      <c r="K37" s="116" t="s">
        <v>514</v>
      </c>
    </row>
    <row r="38" spans="1:11" ht="14.1" customHeight="1" x14ac:dyDescent="0.2">
      <c r="A38" s="306">
        <v>43</v>
      </c>
      <c r="B38" s="307" t="s">
        <v>257</v>
      </c>
      <c r="C38" s="308"/>
      <c r="D38" s="113">
        <v>1.0154565061107117</v>
      </c>
      <c r="E38" s="115">
        <v>113</v>
      </c>
      <c r="F38" s="114">
        <v>70</v>
      </c>
      <c r="G38" s="114">
        <v>207</v>
      </c>
      <c r="H38" s="114">
        <v>112</v>
      </c>
      <c r="I38" s="140">
        <v>100</v>
      </c>
      <c r="J38" s="115">
        <v>13</v>
      </c>
      <c r="K38" s="116">
        <v>13</v>
      </c>
    </row>
    <row r="39" spans="1:11" ht="14.1" customHeight="1" x14ac:dyDescent="0.2">
      <c r="A39" s="306">
        <v>51</v>
      </c>
      <c r="B39" s="307" t="s">
        <v>258</v>
      </c>
      <c r="C39" s="308"/>
      <c r="D39" s="113">
        <v>5.3109273903666425</v>
      </c>
      <c r="E39" s="115">
        <v>591</v>
      </c>
      <c r="F39" s="114">
        <v>476</v>
      </c>
      <c r="G39" s="114">
        <v>756</v>
      </c>
      <c r="H39" s="114">
        <v>643</v>
      </c>
      <c r="I39" s="140">
        <v>688</v>
      </c>
      <c r="J39" s="115">
        <v>-97</v>
      </c>
      <c r="K39" s="116">
        <v>-14.098837209302326</v>
      </c>
    </row>
    <row r="40" spans="1:11" ht="14.1" customHeight="1" x14ac:dyDescent="0.2">
      <c r="A40" s="306" t="s">
        <v>259</v>
      </c>
      <c r="B40" s="307" t="s">
        <v>260</v>
      </c>
      <c r="C40" s="308"/>
      <c r="D40" s="113">
        <v>4.6639108554996405</v>
      </c>
      <c r="E40" s="115">
        <v>519</v>
      </c>
      <c r="F40" s="114">
        <v>429</v>
      </c>
      <c r="G40" s="114">
        <v>639</v>
      </c>
      <c r="H40" s="114">
        <v>583</v>
      </c>
      <c r="I40" s="140">
        <v>601</v>
      </c>
      <c r="J40" s="115">
        <v>-82</v>
      </c>
      <c r="K40" s="116">
        <v>-13.643926788685524</v>
      </c>
    </row>
    <row r="41" spans="1:11" ht="14.1" customHeight="1" x14ac:dyDescent="0.2">
      <c r="A41" s="306"/>
      <c r="B41" s="307" t="s">
        <v>261</v>
      </c>
      <c r="C41" s="308"/>
      <c r="D41" s="113">
        <v>3.7473040977713876</v>
      </c>
      <c r="E41" s="115">
        <v>417</v>
      </c>
      <c r="F41" s="114">
        <v>311</v>
      </c>
      <c r="G41" s="114">
        <v>531</v>
      </c>
      <c r="H41" s="114">
        <v>451</v>
      </c>
      <c r="I41" s="140">
        <v>475</v>
      </c>
      <c r="J41" s="115">
        <v>-58</v>
      </c>
      <c r="K41" s="116">
        <v>-12.210526315789474</v>
      </c>
    </row>
    <row r="42" spans="1:11" ht="14.1" customHeight="1" x14ac:dyDescent="0.2">
      <c r="A42" s="306">
        <v>52</v>
      </c>
      <c r="B42" s="307" t="s">
        <v>262</v>
      </c>
      <c r="C42" s="308"/>
      <c r="D42" s="113">
        <v>7.009345794392523</v>
      </c>
      <c r="E42" s="115">
        <v>780</v>
      </c>
      <c r="F42" s="114">
        <v>255</v>
      </c>
      <c r="G42" s="114">
        <v>426</v>
      </c>
      <c r="H42" s="114">
        <v>656</v>
      </c>
      <c r="I42" s="140">
        <v>919</v>
      </c>
      <c r="J42" s="115">
        <v>-139</v>
      </c>
      <c r="K42" s="116">
        <v>-15.125136017410229</v>
      </c>
    </row>
    <row r="43" spans="1:11" ht="14.1" customHeight="1" x14ac:dyDescent="0.2">
      <c r="A43" s="306" t="s">
        <v>263</v>
      </c>
      <c r="B43" s="307" t="s">
        <v>264</v>
      </c>
      <c r="C43" s="308"/>
      <c r="D43" s="113">
        <v>5.1941049604601011</v>
      </c>
      <c r="E43" s="115">
        <v>578</v>
      </c>
      <c r="F43" s="114">
        <v>217</v>
      </c>
      <c r="G43" s="114">
        <v>343</v>
      </c>
      <c r="H43" s="114">
        <v>526</v>
      </c>
      <c r="I43" s="140">
        <v>703</v>
      </c>
      <c r="J43" s="115">
        <v>-125</v>
      </c>
      <c r="K43" s="116">
        <v>-17.780938833570413</v>
      </c>
    </row>
    <row r="44" spans="1:11" ht="14.1" customHeight="1" x14ac:dyDescent="0.2">
      <c r="A44" s="306">
        <v>53</v>
      </c>
      <c r="B44" s="307" t="s">
        <v>265</v>
      </c>
      <c r="C44" s="308"/>
      <c r="D44" s="113">
        <v>0.43134435657800146</v>
      </c>
      <c r="E44" s="115">
        <v>48</v>
      </c>
      <c r="F44" s="114">
        <v>49</v>
      </c>
      <c r="G44" s="114">
        <v>50</v>
      </c>
      <c r="H44" s="114">
        <v>64</v>
      </c>
      <c r="I44" s="140">
        <v>57</v>
      </c>
      <c r="J44" s="115">
        <v>-9</v>
      </c>
      <c r="K44" s="116">
        <v>-15.789473684210526</v>
      </c>
    </row>
    <row r="45" spans="1:11" ht="14.1" customHeight="1" x14ac:dyDescent="0.2">
      <c r="A45" s="306" t="s">
        <v>266</v>
      </c>
      <c r="B45" s="307" t="s">
        <v>267</v>
      </c>
      <c r="C45" s="308"/>
      <c r="D45" s="113">
        <v>0.40438533429187634</v>
      </c>
      <c r="E45" s="115">
        <v>45</v>
      </c>
      <c r="F45" s="114">
        <v>48</v>
      </c>
      <c r="G45" s="114">
        <v>49</v>
      </c>
      <c r="H45" s="114">
        <v>58</v>
      </c>
      <c r="I45" s="140">
        <v>56</v>
      </c>
      <c r="J45" s="115">
        <v>-11</v>
      </c>
      <c r="K45" s="116">
        <v>-19.642857142857142</v>
      </c>
    </row>
    <row r="46" spans="1:11" ht="14.1" customHeight="1" x14ac:dyDescent="0.2">
      <c r="A46" s="306">
        <v>54</v>
      </c>
      <c r="B46" s="307" t="s">
        <v>268</v>
      </c>
      <c r="C46" s="308"/>
      <c r="D46" s="113">
        <v>2.9744787922358014</v>
      </c>
      <c r="E46" s="115">
        <v>331</v>
      </c>
      <c r="F46" s="114">
        <v>270</v>
      </c>
      <c r="G46" s="114">
        <v>369</v>
      </c>
      <c r="H46" s="114">
        <v>330</v>
      </c>
      <c r="I46" s="140">
        <v>397</v>
      </c>
      <c r="J46" s="115">
        <v>-66</v>
      </c>
      <c r="K46" s="116">
        <v>-16.624685138539043</v>
      </c>
    </row>
    <row r="47" spans="1:11" ht="14.1" customHeight="1" x14ac:dyDescent="0.2">
      <c r="A47" s="306">
        <v>61</v>
      </c>
      <c r="B47" s="307" t="s">
        <v>269</v>
      </c>
      <c r="C47" s="308"/>
      <c r="D47" s="113">
        <v>1.5276779295470884</v>
      </c>
      <c r="E47" s="115">
        <v>170</v>
      </c>
      <c r="F47" s="114">
        <v>115</v>
      </c>
      <c r="G47" s="114">
        <v>228</v>
      </c>
      <c r="H47" s="114">
        <v>130</v>
      </c>
      <c r="I47" s="140">
        <v>206</v>
      </c>
      <c r="J47" s="115">
        <v>-36</v>
      </c>
      <c r="K47" s="116">
        <v>-17.475728155339805</v>
      </c>
    </row>
    <row r="48" spans="1:11" ht="14.1" customHeight="1" x14ac:dyDescent="0.2">
      <c r="A48" s="306">
        <v>62</v>
      </c>
      <c r="B48" s="307" t="s">
        <v>270</v>
      </c>
      <c r="C48" s="308"/>
      <c r="D48" s="113">
        <v>6.3982746225736884</v>
      </c>
      <c r="E48" s="115">
        <v>712</v>
      </c>
      <c r="F48" s="114">
        <v>637</v>
      </c>
      <c r="G48" s="114">
        <v>1009</v>
      </c>
      <c r="H48" s="114">
        <v>618</v>
      </c>
      <c r="I48" s="140">
        <v>769</v>
      </c>
      <c r="J48" s="115">
        <v>-57</v>
      </c>
      <c r="K48" s="116">
        <v>-7.4122236671001298</v>
      </c>
    </row>
    <row r="49" spans="1:11" ht="14.1" customHeight="1" x14ac:dyDescent="0.2">
      <c r="A49" s="306">
        <v>63</v>
      </c>
      <c r="B49" s="307" t="s">
        <v>271</v>
      </c>
      <c r="C49" s="308"/>
      <c r="D49" s="113">
        <v>6.2455068296189795</v>
      </c>
      <c r="E49" s="115">
        <v>695</v>
      </c>
      <c r="F49" s="114">
        <v>572</v>
      </c>
      <c r="G49" s="114">
        <v>692</v>
      </c>
      <c r="H49" s="114">
        <v>866</v>
      </c>
      <c r="I49" s="140">
        <v>812</v>
      </c>
      <c r="J49" s="115">
        <v>-117</v>
      </c>
      <c r="K49" s="116">
        <v>-14.408866995073891</v>
      </c>
    </row>
    <row r="50" spans="1:11" ht="14.1" customHeight="1" x14ac:dyDescent="0.2">
      <c r="A50" s="306" t="s">
        <v>272</v>
      </c>
      <c r="B50" s="307" t="s">
        <v>273</v>
      </c>
      <c r="C50" s="308"/>
      <c r="D50" s="113">
        <v>2.5700934579439254</v>
      </c>
      <c r="E50" s="115">
        <v>286</v>
      </c>
      <c r="F50" s="114">
        <v>184</v>
      </c>
      <c r="G50" s="114">
        <v>269</v>
      </c>
      <c r="H50" s="114">
        <v>299</v>
      </c>
      <c r="I50" s="140">
        <v>347</v>
      </c>
      <c r="J50" s="115">
        <v>-61</v>
      </c>
      <c r="K50" s="116">
        <v>-17.579250720461093</v>
      </c>
    </row>
    <row r="51" spans="1:11" ht="14.1" customHeight="1" x14ac:dyDescent="0.2">
      <c r="A51" s="306" t="s">
        <v>274</v>
      </c>
      <c r="B51" s="307" t="s">
        <v>275</v>
      </c>
      <c r="C51" s="308"/>
      <c r="D51" s="113">
        <v>3.3878504672897196</v>
      </c>
      <c r="E51" s="115">
        <v>377</v>
      </c>
      <c r="F51" s="114">
        <v>358</v>
      </c>
      <c r="G51" s="114">
        <v>363</v>
      </c>
      <c r="H51" s="114">
        <v>519</v>
      </c>
      <c r="I51" s="140">
        <v>440</v>
      </c>
      <c r="J51" s="115">
        <v>-63</v>
      </c>
      <c r="K51" s="116">
        <v>-14.318181818181818</v>
      </c>
    </row>
    <row r="52" spans="1:11" ht="14.1" customHeight="1" x14ac:dyDescent="0.2">
      <c r="A52" s="306">
        <v>71</v>
      </c>
      <c r="B52" s="307" t="s">
        <v>276</v>
      </c>
      <c r="C52" s="308"/>
      <c r="D52" s="113">
        <v>7.7821710999281093</v>
      </c>
      <c r="E52" s="115">
        <v>866</v>
      </c>
      <c r="F52" s="114">
        <v>539</v>
      </c>
      <c r="G52" s="114">
        <v>913</v>
      </c>
      <c r="H52" s="114">
        <v>733</v>
      </c>
      <c r="I52" s="140">
        <v>984</v>
      </c>
      <c r="J52" s="115">
        <v>-118</v>
      </c>
      <c r="K52" s="116">
        <v>-11.991869918699187</v>
      </c>
    </row>
    <row r="53" spans="1:11" ht="14.1" customHeight="1" x14ac:dyDescent="0.2">
      <c r="A53" s="306" t="s">
        <v>277</v>
      </c>
      <c r="B53" s="307" t="s">
        <v>278</v>
      </c>
      <c r="C53" s="308"/>
      <c r="D53" s="113">
        <v>1.7433501078360891</v>
      </c>
      <c r="E53" s="115">
        <v>194</v>
      </c>
      <c r="F53" s="114">
        <v>112</v>
      </c>
      <c r="G53" s="114">
        <v>209</v>
      </c>
      <c r="H53" s="114">
        <v>164</v>
      </c>
      <c r="I53" s="140">
        <v>237</v>
      </c>
      <c r="J53" s="115">
        <v>-43</v>
      </c>
      <c r="K53" s="116">
        <v>-18.143459915611814</v>
      </c>
    </row>
    <row r="54" spans="1:11" ht="14.1" customHeight="1" x14ac:dyDescent="0.2">
      <c r="A54" s="306" t="s">
        <v>279</v>
      </c>
      <c r="B54" s="307" t="s">
        <v>280</v>
      </c>
      <c r="C54" s="308"/>
      <c r="D54" s="113">
        <v>5.4996405463695179</v>
      </c>
      <c r="E54" s="115">
        <v>612</v>
      </c>
      <c r="F54" s="114">
        <v>389</v>
      </c>
      <c r="G54" s="114">
        <v>661</v>
      </c>
      <c r="H54" s="114">
        <v>522</v>
      </c>
      <c r="I54" s="140">
        <v>677</v>
      </c>
      <c r="J54" s="115">
        <v>-65</v>
      </c>
      <c r="K54" s="116">
        <v>-9.6011816838995561</v>
      </c>
    </row>
    <row r="55" spans="1:11" ht="14.1" customHeight="1" x14ac:dyDescent="0.2">
      <c r="A55" s="306">
        <v>72</v>
      </c>
      <c r="B55" s="307" t="s">
        <v>281</v>
      </c>
      <c r="C55" s="308"/>
      <c r="D55" s="113">
        <v>1.4737598849748383</v>
      </c>
      <c r="E55" s="115">
        <v>164</v>
      </c>
      <c r="F55" s="114">
        <v>92</v>
      </c>
      <c r="G55" s="114">
        <v>240</v>
      </c>
      <c r="H55" s="114">
        <v>120</v>
      </c>
      <c r="I55" s="140">
        <v>187</v>
      </c>
      <c r="J55" s="115">
        <v>-23</v>
      </c>
      <c r="K55" s="116">
        <v>-12.299465240641711</v>
      </c>
    </row>
    <row r="56" spans="1:11" ht="14.1" customHeight="1" x14ac:dyDescent="0.2">
      <c r="A56" s="306" t="s">
        <v>282</v>
      </c>
      <c r="B56" s="307" t="s">
        <v>283</v>
      </c>
      <c r="C56" s="308"/>
      <c r="D56" s="113">
        <v>0.53918044572250179</v>
      </c>
      <c r="E56" s="115">
        <v>60</v>
      </c>
      <c r="F56" s="114">
        <v>22</v>
      </c>
      <c r="G56" s="114">
        <v>114</v>
      </c>
      <c r="H56" s="114">
        <v>42</v>
      </c>
      <c r="I56" s="140">
        <v>69</v>
      </c>
      <c r="J56" s="115">
        <v>-9</v>
      </c>
      <c r="K56" s="116">
        <v>-13.043478260869565</v>
      </c>
    </row>
    <row r="57" spans="1:11" ht="14.1" customHeight="1" x14ac:dyDescent="0.2">
      <c r="A57" s="306" t="s">
        <v>284</v>
      </c>
      <c r="B57" s="307" t="s">
        <v>285</v>
      </c>
      <c r="C57" s="308"/>
      <c r="D57" s="113">
        <v>0.53918044572250179</v>
      </c>
      <c r="E57" s="115">
        <v>60</v>
      </c>
      <c r="F57" s="114">
        <v>52</v>
      </c>
      <c r="G57" s="114">
        <v>59</v>
      </c>
      <c r="H57" s="114">
        <v>52</v>
      </c>
      <c r="I57" s="140">
        <v>67</v>
      </c>
      <c r="J57" s="115">
        <v>-7</v>
      </c>
      <c r="K57" s="116">
        <v>-10.447761194029852</v>
      </c>
    </row>
    <row r="58" spans="1:11" ht="14.1" customHeight="1" x14ac:dyDescent="0.2">
      <c r="A58" s="306">
        <v>73</v>
      </c>
      <c r="B58" s="307" t="s">
        <v>286</v>
      </c>
      <c r="C58" s="308"/>
      <c r="D58" s="113">
        <v>0.85370237239396118</v>
      </c>
      <c r="E58" s="115">
        <v>95</v>
      </c>
      <c r="F58" s="114">
        <v>86</v>
      </c>
      <c r="G58" s="114">
        <v>187</v>
      </c>
      <c r="H58" s="114">
        <v>122</v>
      </c>
      <c r="I58" s="140">
        <v>154</v>
      </c>
      <c r="J58" s="115">
        <v>-59</v>
      </c>
      <c r="K58" s="116">
        <v>-38.311688311688314</v>
      </c>
    </row>
    <row r="59" spans="1:11" ht="14.1" customHeight="1" x14ac:dyDescent="0.2">
      <c r="A59" s="306" t="s">
        <v>287</v>
      </c>
      <c r="B59" s="307" t="s">
        <v>288</v>
      </c>
      <c r="C59" s="308"/>
      <c r="D59" s="113">
        <v>0.7009345794392523</v>
      </c>
      <c r="E59" s="115">
        <v>78</v>
      </c>
      <c r="F59" s="114">
        <v>65</v>
      </c>
      <c r="G59" s="114">
        <v>149</v>
      </c>
      <c r="H59" s="114">
        <v>83</v>
      </c>
      <c r="I59" s="140">
        <v>124</v>
      </c>
      <c r="J59" s="115">
        <v>-46</v>
      </c>
      <c r="K59" s="116">
        <v>-37.096774193548384</v>
      </c>
    </row>
    <row r="60" spans="1:11" ht="14.1" customHeight="1" x14ac:dyDescent="0.2">
      <c r="A60" s="306">
        <v>81</v>
      </c>
      <c r="B60" s="307" t="s">
        <v>289</v>
      </c>
      <c r="C60" s="308"/>
      <c r="D60" s="113">
        <v>7.225017972681524</v>
      </c>
      <c r="E60" s="115">
        <v>804</v>
      </c>
      <c r="F60" s="114">
        <v>780</v>
      </c>
      <c r="G60" s="114">
        <v>878</v>
      </c>
      <c r="H60" s="114">
        <v>566</v>
      </c>
      <c r="I60" s="140">
        <v>973</v>
      </c>
      <c r="J60" s="115">
        <v>-169</v>
      </c>
      <c r="K60" s="116">
        <v>-17.36896197327852</v>
      </c>
    </row>
    <row r="61" spans="1:11" ht="14.1" customHeight="1" x14ac:dyDescent="0.2">
      <c r="A61" s="306" t="s">
        <v>290</v>
      </c>
      <c r="B61" s="307" t="s">
        <v>291</v>
      </c>
      <c r="C61" s="308"/>
      <c r="D61" s="113">
        <v>2.2555715312724658</v>
      </c>
      <c r="E61" s="115">
        <v>251</v>
      </c>
      <c r="F61" s="114">
        <v>213</v>
      </c>
      <c r="G61" s="114">
        <v>370</v>
      </c>
      <c r="H61" s="114">
        <v>120</v>
      </c>
      <c r="I61" s="140">
        <v>263</v>
      </c>
      <c r="J61" s="115">
        <v>-12</v>
      </c>
      <c r="K61" s="116">
        <v>-4.5627376425855513</v>
      </c>
    </row>
    <row r="62" spans="1:11" ht="14.1" customHeight="1" x14ac:dyDescent="0.2">
      <c r="A62" s="306" t="s">
        <v>292</v>
      </c>
      <c r="B62" s="307" t="s">
        <v>293</v>
      </c>
      <c r="C62" s="308"/>
      <c r="D62" s="113">
        <v>1.8601725377426312</v>
      </c>
      <c r="E62" s="115">
        <v>207</v>
      </c>
      <c r="F62" s="114">
        <v>326</v>
      </c>
      <c r="G62" s="114">
        <v>230</v>
      </c>
      <c r="H62" s="114">
        <v>216</v>
      </c>
      <c r="I62" s="140">
        <v>265</v>
      </c>
      <c r="J62" s="115">
        <v>-58</v>
      </c>
      <c r="K62" s="116">
        <v>-21.886792452830189</v>
      </c>
    </row>
    <row r="63" spans="1:11" ht="14.1" customHeight="1" x14ac:dyDescent="0.2">
      <c r="A63" s="306"/>
      <c r="B63" s="307" t="s">
        <v>294</v>
      </c>
      <c r="C63" s="308"/>
      <c r="D63" s="113">
        <v>1.6355140186915889</v>
      </c>
      <c r="E63" s="115">
        <v>182</v>
      </c>
      <c r="F63" s="114">
        <v>280</v>
      </c>
      <c r="G63" s="114">
        <v>194</v>
      </c>
      <c r="H63" s="114">
        <v>199</v>
      </c>
      <c r="I63" s="140">
        <v>185</v>
      </c>
      <c r="J63" s="115">
        <v>-3</v>
      </c>
      <c r="K63" s="116">
        <v>-1.6216216216216217</v>
      </c>
    </row>
    <row r="64" spans="1:11" ht="14.1" customHeight="1" x14ac:dyDescent="0.2">
      <c r="A64" s="306" t="s">
        <v>295</v>
      </c>
      <c r="B64" s="307" t="s">
        <v>296</v>
      </c>
      <c r="C64" s="308"/>
      <c r="D64" s="113">
        <v>0.95255212077641982</v>
      </c>
      <c r="E64" s="115">
        <v>106</v>
      </c>
      <c r="F64" s="114">
        <v>86</v>
      </c>
      <c r="G64" s="114">
        <v>78</v>
      </c>
      <c r="H64" s="114">
        <v>85</v>
      </c>
      <c r="I64" s="140">
        <v>115</v>
      </c>
      <c r="J64" s="115">
        <v>-9</v>
      </c>
      <c r="K64" s="116">
        <v>-7.8260869565217392</v>
      </c>
    </row>
    <row r="65" spans="1:11" ht="14.1" customHeight="1" x14ac:dyDescent="0.2">
      <c r="A65" s="306" t="s">
        <v>297</v>
      </c>
      <c r="B65" s="307" t="s">
        <v>298</v>
      </c>
      <c r="C65" s="308"/>
      <c r="D65" s="113">
        <v>1.4737598849748383</v>
      </c>
      <c r="E65" s="115">
        <v>164</v>
      </c>
      <c r="F65" s="114">
        <v>116</v>
      </c>
      <c r="G65" s="114">
        <v>81</v>
      </c>
      <c r="H65" s="114">
        <v>100</v>
      </c>
      <c r="I65" s="140">
        <v>198</v>
      </c>
      <c r="J65" s="115">
        <v>-34</v>
      </c>
      <c r="K65" s="116">
        <v>-17.171717171717173</v>
      </c>
    </row>
    <row r="66" spans="1:11" ht="14.1" customHeight="1" x14ac:dyDescent="0.2">
      <c r="A66" s="306">
        <v>82</v>
      </c>
      <c r="B66" s="307" t="s">
        <v>299</v>
      </c>
      <c r="C66" s="308"/>
      <c r="D66" s="113">
        <v>2.9565061107117181</v>
      </c>
      <c r="E66" s="115">
        <v>329</v>
      </c>
      <c r="F66" s="114">
        <v>293</v>
      </c>
      <c r="G66" s="114">
        <v>527</v>
      </c>
      <c r="H66" s="114">
        <v>262</v>
      </c>
      <c r="I66" s="140">
        <v>375</v>
      </c>
      <c r="J66" s="115">
        <v>-46</v>
      </c>
      <c r="K66" s="116">
        <v>-12.266666666666667</v>
      </c>
    </row>
    <row r="67" spans="1:11" ht="14.1" customHeight="1" x14ac:dyDescent="0.2">
      <c r="A67" s="306" t="s">
        <v>300</v>
      </c>
      <c r="B67" s="307" t="s">
        <v>301</v>
      </c>
      <c r="C67" s="308"/>
      <c r="D67" s="113">
        <v>1.9680086268871315</v>
      </c>
      <c r="E67" s="115">
        <v>219</v>
      </c>
      <c r="F67" s="114">
        <v>211</v>
      </c>
      <c r="G67" s="114">
        <v>375</v>
      </c>
      <c r="H67" s="114">
        <v>203</v>
      </c>
      <c r="I67" s="140">
        <v>267</v>
      </c>
      <c r="J67" s="115">
        <v>-48</v>
      </c>
      <c r="K67" s="116">
        <v>-17.977528089887642</v>
      </c>
    </row>
    <row r="68" spans="1:11" ht="14.1" customHeight="1" x14ac:dyDescent="0.2">
      <c r="A68" s="306" t="s">
        <v>302</v>
      </c>
      <c r="B68" s="307" t="s">
        <v>303</v>
      </c>
      <c r="C68" s="308"/>
      <c r="D68" s="113">
        <v>0.59309849029475192</v>
      </c>
      <c r="E68" s="115">
        <v>66</v>
      </c>
      <c r="F68" s="114">
        <v>56</v>
      </c>
      <c r="G68" s="114">
        <v>95</v>
      </c>
      <c r="H68" s="114">
        <v>47</v>
      </c>
      <c r="I68" s="140">
        <v>77</v>
      </c>
      <c r="J68" s="115">
        <v>-11</v>
      </c>
      <c r="K68" s="116">
        <v>-14.285714285714286</v>
      </c>
    </row>
    <row r="69" spans="1:11" ht="14.1" customHeight="1" x14ac:dyDescent="0.2">
      <c r="A69" s="306">
        <v>83</v>
      </c>
      <c r="B69" s="307" t="s">
        <v>304</v>
      </c>
      <c r="C69" s="308"/>
      <c r="D69" s="113">
        <v>4.0348670021567221</v>
      </c>
      <c r="E69" s="115">
        <v>449</v>
      </c>
      <c r="F69" s="114">
        <v>282</v>
      </c>
      <c r="G69" s="114">
        <v>668</v>
      </c>
      <c r="H69" s="114">
        <v>252</v>
      </c>
      <c r="I69" s="140">
        <v>357</v>
      </c>
      <c r="J69" s="115">
        <v>92</v>
      </c>
      <c r="K69" s="116">
        <v>25.770308123249301</v>
      </c>
    </row>
    <row r="70" spans="1:11" ht="14.1" customHeight="1" x14ac:dyDescent="0.2">
      <c r="A70" s="306" t="s">
        <v>305</v>
      </c>
      <c r="B70" s="307" t="s">
        <v>306</v>
      </c>
      <c r="C70" s="308"/>
      <c r="D70" s="113">
        <v>3.468727534148095</v>
      </c>
      <c r="E70" s="115">
        <v>386</v>
      </c>
      <c r="F70" s="114">
        <v>193</v>
      </c>
      <c r="G70" s="114">
        <v>561</v>
      </c>
      <c r="H70" s="114">
        <v>171</v>
      </c>
      <c r="I70" s="140">
        <v>267</v>
      </c>
      <c r="J70" s="115">
        <v>119</v>
      </c>
      <c r="K70" s="116">
        <v>44.569288389513112</v>
      </c>
    </row>
    <row r="71" spans="1:11" ht="14.1" customHeight="1" x14ac:dyDescent="0.2">
      <c r="A71" s="306"/>
      <c r="B71" s="307" t="s">
        <v>307</v>
      </c>
      <c r="C71" s="308"/>
      <c r="D71" s="113">
        <v>2.5251617541337166</v>
      </c>
      <c r="E71" s="115">
        <v>281</v>
      </c>
      <c r="F71" s="114">
        <v>121</v>
      </c>
      <c r="G71" s="114">
        <v>402</v>
      </c>
      <c r="H71" s="114">
        <v>104</v>
      </c>
      <c r="I71" s="140">
        <v>180</v>
      </c>
      <c r="J71" s="115">
        <v>101</v>
      </c>
      <c r="K71" s="116">
        <v>56.111111111111114</v>
      </c>
    </row>
    <row r="72" spans="1:11" ht="14.1" customHeight="1" x14ac:dyDescent="0.2">
      <c r="A72" s="306">
        <v>84</v>
      </c>
      <c r="B72" s="307" t="s">
        <v>308</v>
      </c>
      <c r="C72" s="308"/>
      <c r="D72" s="113">
        <v>0.80877066858375268</v>
      </c>
      <c r="E72" s="115">
        <v>90</v>
      </c>
      <c r="F72" s="114">
        <v>107</v>
      </c>
      <c r="G72" s="114">
        <v>223</v>
      </c>
      <c r="H72" s="114">
        <v>61</v>
      </c>
      <c r="I72" s="140">
        <v>120</v>
      </c>
      <c r="J72" s="115">
        <v>-30</v>
      </c>
      <c r="K72" s="116">
        <v>-25</v>
      </c>
    </row>
    <row r="73" spans="1:11" ht="14.1" customHeight="1" x14ac:dyDescent="0.2">
      <c r="A73" s="306" t="s">
        <v>309</v>
      </c>
      <c r="B73" s="307" t="s">
        <v>310</v>
      </c>
      <c r="C73" s="308"/>
      <c r="D73" s="113">
        <v>0.20668583752695902</v>
      </c>
      <c r="E73" s="115">
        <v>23</v>
      </c>
      <c r="F73" s="114">
        <v>16</v>
      </c>
      <c r="G73" s="114">
        <v>89</v>
      </c>
      <c r="H73" s="114">
        <v>6</v>
      </c>
      <c r="I73" s="140">
        <v>25</v>
      </c>
      <c r="J73" s="115">
        <v>-2</v>
      </c>
      <c r="K73" s="116">
        <v>-8</v>
      </c>
    </row>
    <row r="74" spans="1:11" ht="14.1" customHeight="1" x14ac:dyDescent="0.2">
      <c r="A74" s="306" t="s">
        <v>311</v>
      </c>
      <c r="B74" s="307" t="s">
        <v>312</v>
      </c>
      <c r="C74" s="308"/>
      <c r="D74" s="113">
        <v>9.8849748382458663E-2</v>
      </c>
      <c r="E74" s="115">
        <v>11</v>
      </c>
      <c r="F74" s="114">
        <v>12</v>
      </c>
      <c r="G74" s="114">
        <v>58</v>
      </c>
      <c r="H74" s="114" t="s">
        <v>514</v>
      </c>
      <c r="I74" s="140">
        <v>21</v>
      </c>
      <c r="J74" s="115">
        <v>-10</v>
      </c>
      <c r="K74" s="116">
        <v>-47.61904761904762</v>
      </c>
    </row>
    <row r="75" spans="1:11" ht="14.1" customHeight="1" x14ac:dyDescent="0.2">
      <c r="A75" s="306" t="s">
        <v>313</v>
      </c>
      <c r="B75" s="307" t="s">
        <v>314</v>
      </c>
      <c r="C75" s="308"/>
      <c r="D75" s="113">
        <v>0.25161754133716752</v>
      </c>
      <c r="E75" s="115">
        <v>28</v>
      </c>
      <c r="F75" s="114">
        <v>51</v>
      </c>
      <c r="G75" s="114">
        <v>33</v>
      </c>
      <c r="H75" s="114">
        <v>37</v>
      </c>
      <c r="I75" s="140">
        <v>41</v>
      </c>
      <c r="J75" s="115">
        <v>-13</v>
      </c>
      <c r="K75" s="116">
        <v>-31.707317073170731</v>
      </c>
    </row>
    <row r="76" spans="1:11" ht="14.1" customHeight="1" x14ac:dyDescent="0.2">
      <c r="A76" s="306">
        <v>91</v>
      </c>
      <c r="B76" s="307" t="s">
        <v>315</v>
      </c>
      <c r="C76" s="308"/>
      <c r="D76" s="113">
        <v>0.17074047447879223</v>
      </c>
      <c r="E76" s="115">
        <v>19</v>
      </c>
      <c r="F76" s="114">
        <v>11</v>
      </c>
      <c r="G76" s="114">
        <v>27</v>
      </c>
      <c r="H76" s="114">
        <v>14</v>
      </c>
      <c r="I76" s="140">
        <v>17</v>
      </c>
      <c r="J76" s="115">
        <v>2</v>
      </c>
      <c r="K76" s="116">
        <v>11.764705882352942</v>
      </c>
    </row>
    <row r="77" spans="1:11" ht="14.1" customHeight="1" x14ac:dyDescent="0.2">
      <c r="A77" s="306">
        <v>92</v>
      </c>
      <c r="B77" s="307" t="s">
        <v>316</v>
      </c>
      <c r="C77" s="308"/>
      <c r="D77" s="113">
        <v>0.61107117181883541</v>
      </c>
      <c r="E77" s="115">
        <v>68</v>
      </c>
      <c r="F77" s="114">
        <v>82</v>
      </c>
      <c r="G77" s="114">
        <v>105</v>
      </c>
      <c r="H77" s="114">
        <v>85</v>
      </c>
      <c r="I77" s="140">
        <v>81</v>
      </c>
      <c r="J77" s="115">
        <v>-13</v>
      </c>
      <c r="K77" s="116">
        <v>-16.049382716049383</v>
      </c>
    </row>
    <row r="78" spans="1:11" ht="14.1" customHeight="1" x14ac:dyDescent="0.2">
      <c r="A78" s="306">
        <v>93</v>
      </c>
      <c r="B78" s="307" t="s">
        <v>317</v>
      </c>
      <c r="C78" s="308"/>
      <c r="D78" s="113">
        <v>0.21567217828900073</v>
      </c>
      <c r="E78" s="115">
        <v>24</v>
      </c>
      <c r="F78" s="114">
        <v>7</v>
      </c>
      <c r="G78" s="114">
        <v>23</v>
      </c>
      <c r="H78" s="114">
        <v>9</v>
      </c>
      <c r="I78" s="140">
        <v>28</v>
      </c>
      <c r="J78" s="115">
        <v>-4</v>
      </c>
      <c r="K78" s="116">
        <v>-14.285714285714286</v>
      </c>
    </row>
    <row r="79" spans="1:11" ht="14.1" customHeight="1" x14ac:dyDescent="0.2">
      <c r="A79" s="306">
        <v>94</v>
      </c>
      <c r="B79" s="307" t="s">
        <v>318</v>
      </c>
      <c r="C79" s="308"/>
      <c r="D79" s="113">
        <v>1.0334291876347952</v>
      </c>
      <c r="E79" s="115">
        <v>115</v>
      </c>
      <c r="F79" s="114">
        <v>42</v>
      </c>
      <c r="G79" s="114">
        <v>30</v>
      </c>
      <c r="H79" s="114">
        <v>27</v>
      </c>
      <c r="I79" s="140">
        <v>43</v>
      </c>
      <c r="J79" s="115">
        <v>72</v>
      </c>
      <c r="K79" s="116">
        <v>167.44186046511629</v>
      </c>
    </row>
    <row r="80" spans="1:11" ht="14.1" customHeight="1" x14ac:dyDescent="0.2">
      <c r="A80" s="306" t="s">
        <v>319</v>
      </c>
      <c r="B80" s="307" t="s">
        <v>320</v>
      </c>
      <c r="C80" s="308"/>
      <c r="D80" s="113">
        <v>0</v>
      </c>
      <c r="E80" s="115">
        <v>0</v>
      </c>
      <c r="F80" s="114">
        <v>0</v>
      </c>
      <c r="G80" s="114">
        <v>0</v>
      </c>
      <c r="H80" s="114" t="s">
        <v>514</v>
      </c>
      <c r="I80" s="140" t="s">
        <v>514</v>
      </c>
      <c r="J80" s="115" t="s">
        <v>514</v>
      </c>
      <c r="K80" s="116" t="s">
        <v>514</v>
      </c>
    </row>
    <row r="81" spans="1:11" ht="14.1" customHeight="1" x14ac:dyDescent="0.2">
      <c r="A81" s="310" t="s">
        <v>321</v>
      </c>
      <c r="B81" s="311" t="s">
        <v>334</v>
      </c>
      <c r="C81" s="312"/>
      <c r="D81" s="125">
        <v>0.22465851905104242</v>
      </c>
      <c r="E81" s="143">
        <v>25</v>
      </c>
      <c r="F81" s="144">
        <v>31</v>
      </c>
      <c r="G81" s="144">
        <v>92</v>
      </c>
      <c r="H81" s="144">
        <v>11</v>
      </c>
      <c r="I81" s="145">
        <v>28</v>
      </c>
      <c r="J81" s="143">
        <v>-3</v>
      </c>
      <c r="K81" s="146">
        <v>-10.714285714285714</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365</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366</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336</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368</v>
      </c>
      <c r="E7" s="657"/>
      <c r="F7" s="657"/>
      <c r="G7" s="657"/>
      <c r="H7" s="658"/>
      <c r="I7" s="588" t="s">
        <v>360</v>
      </c>
      <c r="J7" s="589"/>
      <c r="K7" s="96"/>
      <c r="L7" s="96"/>
      <c r="M7" s="96"/>
      <c r="N7" s="96"/>
      <c r="O7" s="96"/>
    </row>
    <row r="8" spans="1:15" ht="21.75" customHeight="1" x14ac:dyDescent="0.2">
      <c r="A8" s="616"/>
      <c r="B8" s="617"/>
      <c r="C8" s="583"/>
      <c r="D8" s="566" t="s">
        <v>336</v>
      </c>
      <c r="E8" s="566" t="s">
        <v>338</v>
      </c>
      <c r="F8" s="566" t="s">
        <v>339</v>
      </c>
      <c r="G8" s="566" t="s">
        <v>340</v>
      </c>
      <c r="H8" s="566" t="s">
        <v>341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10593</v>
      </c>
      <c r="E11" s="114">
        <v>9856</v>
      </c>
      <c r="F11" s="114">
        <v>10080</v>
      </c>
      <c r="G11" s="114">
        <v>7681</v>
      </c>
      <c r="H11" s="140">
        <v>11083</v>
      </c>
      <c r="I11" s="115">
        <v>-490</v>
      </c>
      <c r="J11" s="116">
        <v>-4.421185599566904</v>
      </c>
    </row>
    <row r="12" spans="1:15" s="110" customFormat="1" ht="24.95" customHeight="1" x14ac:dyDescent="0.2">
      <c r="A12" s="193" t="s">
        <v>132</v>
      </c>
      <c r="B12" s="194" t="s">
        <v>133</v>
      </c>
      <c r="C12" s="113">
        <v>1.0856225809496838</v>
      </c>
      <c r="D12" s="115">
        <v>115</v>
      </c>
      <c r="E12" s="114">
        <v>194</v>
      </c>
      <c r="F12" s="114">
        <v>161</v>
      </c>
      <c r="G12" s="114">
        <v>95</v>
      </c>
      <c r="H12" s="140">
        <v>108</v>
      </c>
      <c r="I12" s="115">
        <v>7</v>
      </c>
      <c r="J12" s="116">
        <v>6.4814814814814818</v>
      </c>
    </row>
    <row r="13" spans="1:15" s="110" customFormat="1" ht="24.95" customHeight="1" x14ac:dyDescent="0.2">
      <c r="A13" s="193" t="s">
        <v>134</v>
      </c>
      <c r="B13" s="199" t="s">
        <v>214</v>
      </c>
      <c r="C13" s="113">
        <v>1.8030775040120834</v>
      </c>
      <c r="D13" s="115">
        <v>191</v>
      </c>
      <c r="E13" s="114">
        <v>213</v>
      </c>
      <c r="F13" s="114">
        <v>64</v>
      </c>
      <c r="G13" s="114">
        <v>59</v>
      </c>
      <c r="H13" s="140">
        <v>139</v>
      </c>
      <c r="I13" s="115">
        <v>52</v>
      </c>
      <c r="J13" s="116">
        <v>37.410071942446045</v>
      </c>
    </row>
    <row r="14" spans="1:15" s="287" customFormat="1" ht="24.95" customHeight="1" x14ac:dyDescent="0.2">
      <c r="A14" s="193" t="s">
        <v>215</v>
      </c>
      <c r="B14" s="199" t="s">
        <v>137</v>
      </c>
      <c r="C14" s="113">
        <v>16.548664212215613</v>
      </c>
      <c r="D14" s="115">
        <v>1753</v>
      </c>
      <c r="E14" s="114">
        <v>1740</v>
      </c>
      <c r="F14" s="114">
        <v>1768</v>
      </c>
      <c r="G14" s="114">
        <v>1418</v>
      </c>
      <c r="H14" s="140">
        <v>2169</v>
      </c>
      <c r="I14" s="115">
        <v>-416</v>
      </c>
      <c r="J14" s="116">
        <v>-19.179345320424158</v>
      </c>
      <c r="K14" s="110"/>
      <c r="L14" s="110"/>
      <c r="M14" s="110"/>
      <c r="N14" s="110"/>
      <c r="O14" s="110"/>
    </row>
    <row r="15" spans="1:15" s="110" customFormat="1" ht="24.95" customHeight="1" x14ac:dyDescent="0.2">
      <c r="A15" s="193" t="s">
        <v>216</v>
      </c>
      <c r="B15" s="199" t="s">
        <v>217</v>
      </c>
      <c r="C15" s="113">
        <v>3.417351080902483</v>
      </c>
      <c r="D15" s="115">
        <v>362</v>
      </c>
      <c r="E15" s="114">
        <v>344</v>
      </c>
      <c r="F15" s="114">
        <v>465</v>
      </c>
      <c r="G15" s="114">
        <v>314</v>
      </c>
      <c r="H15" s="140">
        <v>426</v>
      </c>
      <c r="I15" s="115">
        <v>-64</v>
      </c>
      <c r="J15" s="116">
        <v>-15.023474178403756</v>
      </c>
    </row>
    <row r="16" spans="1:15" s="287" customFormat="1" ht="24.95" customHeight="1" x14ac:dyDescent="0.2">
      <c r="A16" s="193" t="s">
        <v>218</v>
      </c>
      <c r="B16" s="199" t="s">
        <v>141</v>
      </c>
      <c r="C16" s="113">
        <v>9.5723591050693848</v>
      </c>
      <c r="D16" s="115">
        <v>1014</v>
      </c>
      <c r="E16" s="114">
        <v>751</v>
      </c>
      <c r="F16" s="114">
        <v>1069</v>
      </c>
      <c r="G16" s="114">
        <v>752</v>
      </c>
      <c r="H16" s="140">
        <v>1397</v>
      </c>
      <c r="I16" s="115">
        <v>-383</v>
      </c>
      <c r="J16" s="116">
        <v>-27.415891195418755</v>
      </c>
      <c r="K16" s="110"/>
      <c r="L16" s="110"/>
      <c r="M16" s="110"/>
      <c r="N16" s="110"/>
      <c r="O16" s="110"/>
    </row>
    <row r="17" spans="1:15" s="110" customFormat="1" ht="24.95" customHeight="1" x14ac:dyDescent="0.2">
      <c r="A17" s="193" t="s">
        <v>142</v>
      </c>
      <c r="B17" s="199" t="s">
        <v>220</v>
      </c>
      <c r="C17" s="113">
        <v>3.5589540262437458</v>
      </c>
      <c r="D17" s="115">
        <v>377</v>
      </c>
      <c r="E17" s="114">
        <v>645</v>
      </c>
      <c r="F17" s="114">
        <v>234</v>
      </c>
      <c r="G17" s="114">
        <v>352</v>
      </c>
      <c r="H17" s="140">
        <v>346</v>
      </c>
      <c r="I17" s="115">
        <v>31</v>
      </c>
      <c r="J17" s="116">
        <v>8.9595375722543356</v>
      </c>
    </row>
    <row r="18" spans="1:15" s="287" customFormat="1" ht="24.95" customHeight="1" x14ac:dyDescent="0.2">
      <c r="A18" s="201" t="s">
        <v>144</v>
      </c>
      <c r="B18" s="202" t="s">
        <v>145</v>
      </c>
      <c r="C18" s="113">
        <v>13.055791560464458</v>
      </c>
      <c r="D18" s="115">
        <v>1383</v>
      </c>
      <c r="E18" s="114">
        <v>1504</v>
      </c>
      <c r="F18" s="114">
        <v>915</v>
      </c>
      <c r="G18" s="114">
        <v>771</v>
      </c>
      <c r="H18" s="140">
        <v>1178</v>
      </c>
      <c r="I18" s="115">
        <v>205</v>
      </c>
      <c r="J18" s="116">
        <v>17.402376910016979</v>
      </c>
      <c r="K18" s="110"/>
      <c r="L18" s="110"/>
      <c r="M18" s="110"/>
      <c r="N18" s="110"/>
      <c r="O18" s="110"/>
    </row>
    <row r="19" spans="1:15" s="110" customFormat="1" ht="24.95" customHeight="1" x14ac:dyDescent="0.2">
      <c r="A19" s="193" t="s">
        <v>146</v>
      </c>
      <c r="B19" s="199" t="s">
        <v>147</v>
      </c>
      <c r="C19" s="113">
        <v>13.131313131313131</v>
      </c>
      <c r="D19" s="115">
        <v>1391</v>
      </c>
      <c r="E19" s="114">
        <v>1200</v>
      </c>
      <c r="F19" s="114">
        <v>1517</v>
      </c>
      <c r="G19" s="114">
        <v>1068</v>
      </c>
      <c r="H19" s="140">
        <v>1618</v>
      </c>
      <c r="I19" s="115">
        <v>-227</v>
      </c>
      <c r="J19" s="116">
        <v>-14.029666254635352</v>
      </c>
    </row>
    <row r="20" spans="1:15" s="287" customFormat="1" ht="24.95" customHeight="1" x14ac:dyDescent="0.2">
      <c r="A20" s="193" t="s">
        <v>148</v>
      </c>
      <c r="B20" s="199" t="s">
        <v>149</v>
      </c>
      <c r="C20" s="113">
        <v>5.8151609553478716</v>
      </c>
      <c r="D20" s="115">
        <v>616</v>
      </c>
      <c r="E20" s="114">
        <v>512</v>
      </c>
      <c r="F20" s="114">
        <v>459</v>
      </c>
      <c r="G20" s="114">
        <v>456</v>
      </c>
      <c r="H20" s="140">
        <v>714</v>
      </c>
      <c r="I20" s="115">
        <v>-98</v>
      </c>
      <c r="J20" s="116">
        <v>-13.725490196078431</v>
      </c>
      <c r="K20" s="110"/>
      <c r="L20" s="110"/>
      <c r="M20" s="110"/>
      <c r="N20" s="110"/>
      <c r="O20" s="110"/>
    </row>
    <row r="21" spans="1:15" s="110" customFormat="1" ht="24.95" customHeight="1" x14ac:dyDescent="0.2">
      <c r="A21" s="201" t="s">
        <v>150</v>
      </c>
      <c r="B21" s="202" t="s">
        <v>151</v>
      </c>
      <c r="C21" s="113">
        <v>12.130652317568206</v>
      </c>
      <c r="D21" s="115">
        <v>1285</v>
      </c>
      <c r="E21" s="114">
        <v>1247</v>
      </c>
      <c r="F21" s="114">
        <v>1077</v>
      </c>
      <c r="G21" s="114">
        <v>998</v>
      </c>
      <c r="H21" s="140">
        <v>1273</v>
      </c>
      <c r="I21" s="115">
        <v>12</v>
      </c>
      <c r="J21" s="116">
        <v>0.94265514532600159</v>
      </c>
    </row>
    <row r="22" spans="1:15" s="110" customFormat="1" ht="24.95" customHeight="1" x14ac:dyDescent="0.2">
      <c r="A22" s="201" t="s">
        <v>152</v>
      </c>
      <c r="B22" s="199" t="s">
        <v>153</v>
      </c>
      <c r="C22" s="113">
        <v>1.4726706315491362</v>
      </c>
      <c r="D22" s="115">
        <v>156</v>
      </c>
      <c r="E22" s="114">
        <v>109</v>
      </c>
      <c r="F22" s="114">
        <v>180</v>
      </c>
      <c r="G22" s="114">
        <v>112</v>
      </c>
      <c r="H22" s="140">
        <v>109</v>
      </c>
      <c r="I22" s="115">
        <v>47</v>
      </c>
      <c r="J22" s="116">
        <v>43.11926605504587</v>
      </c>
    </row>
    <row r="23" spans="1:15" s="110" customFormat="1" ht="24.95" customHeight="1" x14ac:dyDescent="0.2">
      <c r="A23" s="193" t="s">
        <v>154</v>
      </c>
      <c r="B23" s="199" t="s">
        <v>155</v>
      </c>
      <c r="C23" s="113">
        <v>1.5670725951099782</v>
      </c>
      <c r="D23" s="115">
        <v>166</v>
      </c>
      <c r="E23" s="114">
        <v>120</v>
      </c>
      <c r="F23" s="114">
        <v>132</v>
      </c>
      <c r="G23" s="114">
        <v>105</v>
      </c>
      <c r="H23" s="140">
        <v>204</v>
      </c>
      <c r="I23" s="115">
        <v>-38</v>
      </c>
      <c r="J23" s="116">
        <v>-18.627450980392158</v>
      </c>
    </row>
    <row r="24" spans="1:15" s="110" customFormat="1" ht="24.95" customHeight="1" x14ac:dyDescent="0.2">
      <c r="A24" s="193" t="s">
        <v>156</v>
      </c>
      <c r="B24" s="199" t="s">
        <v>221</v>
      </c>
      <c r="C24" s="113">
        <v>4.0120834513357879</v>
      </c>
      <c r="D24" s="115">
        <v>425</v>
      </c>
      <c r="E24" s="114">
        <v>291</v>
      </c>
      <c r="F24" s="114">
        <v>410</v>
      </c>
      <c r="G24" s="114">
        <v>311</v>
      </c>
      <c r="H24" s="140">
        <v>472</v>
      </c>
      <c r="I24" s="115">
        <v>-47</v>
      </c>
      <c r="J24" s="116">
        <v>-9.9576271186440675</v>
      </c>
    </row>
    <row r="25" spans="1:15" s="110" customFormat="1" ht="24.95" customHeight="1" x14ac:dyDescent="0.2">
      <c r="A25" s="193" t="s">
        <v>222</v>
      </c>
      <c r="B25" s="204" t="s">
        <v>159</v>
      </c>
      <c r="C25" s="113">
        <v>3.237987350136883</v>
      </c>
      <c r="D25" s="115">
        <v>343</v>
      </c>
      <c r="E25" s="114">
        <v>425</v>
      </c>
      <c r="F25" s="114">
        <v>326</v>
      </c>
      <c r="G25" s="114">
        <v>259</v>
      </c>
      <c r="H25" s="140">
        <v>277</v>
      </c>
      <c r="I25" s="115">
        <v>66</v>
      </c>
      <c r="J25" s="116">
        <v>23.826714801444044</v>
      </c>
    </row>
    <row r="26" spans="1:15" s="110" customFormat="1" ht="24.95" customHeight="1" x14ac:dyDescent="0.2">
      <c r="A26" s="201">
        <v>782.78300000000002</v>
      </c>
      <c r="B26" s="203" t="s">
        <v>160</v>
      </c>
      <c r="C26" s="113">
        <v>4.2292079675257241</v>
      </c>
      <c r="D26" s="115">
        <v>448</v>
      </c>
      <c r="E26" s="114">
        <v>392</v>
      </c>
      <c r="F26" s="114">
        <v>486</v>
      </c>
      <c r="G26" s="114">
        <v>382</v>
      </c>
      <c r="H26" s="140">
        <v>422</v>
      </c>
      <c r="I26" s="115">
        <v>26</v>
      </c>
      <c r="J26" s="116">
        <v>6.1611374407582939</v>
      </c>
    </row>
    <row r="27" spans="1:15" s="110" customFormat="1" ht="24.95" customHeight="1" x14ac:dyDescent="0.2">
      <c r="A27" s="193" t="s">
        <v>161</v>
      </c>
      <c r="B27" s="199" t="s">
        <v>162</v>
      </c>
      <c r="C27" s="113">
        <v>1.5859529878221468</v>
      </c>
      <c r="D27" s="115">
        <v>168</v>
      </c>
      <c r="E27" s="114">
        <v>122</v>
      </c>
      <c r="F27" s="114">
        <v>154</v>
      </c>
      <c r="G27" s="114">
        <v>117</v>
      </c>
      <c r="H27" s="140">
        <v>186</v>
      </c>
      <c r="I27" s="115">
        <v>-18</v>
      </c>
      <c r="J27" s="116">
        <v>-9.67741935483871</v>
      </c>
    </row>
    <row r="28" spans="1:15" s="110" customFormat="1" ht="24.95" customHeight="1" x14ac:dyDescent="0.2">
      <c r="A28" s="193" t="s">
        <v>163</v>
      </c>
      <c r="B28" s="199" t="s">
        <v>164</v>
      </c>
      <c r="C28" s="113">
        <v>3.5778344189559141</v>
      </c>
      <c r="D28" s="115">
        <v>379</v>
      </c>
      <c r="E28" s="114">
        <v>229</v>
      </c>
      <c r="F28" s="114">
        <v>545</v>
      </c>
      <c r="G28" s="114">
        <v>185</v>
      </c>
      <c r="H28" s="140">
        <v>270</v>
      </c>
      <c r="I28" s="115">
        <v>109</v>
      </c>
      <c r="J28" s="116">
        <v>40.370370370370374</v>
      </c>
    </row>
    <row r="29" spans="1:15" s="110" customFormat="1" ht="24.95" customHeight="1" x14ac:dyDescent="0.2">
      <c r="A29" s="193">
        <v>86</v>
      </c>
      <c r="B29" s="199" t="s">
        <v>165</v>
      </c>
      <c r="C29" s="113">
        <v>6.5420560747663554</v>
      </c>
      <c r="D29" s="115">
        <v>693</v>
      </c>
      <c r="E29" s="114">
        <v>798</v>
      </c>
      <c r="F29" s="114">
        <v>736</v>
      </c>
      <c r="G29" s="114">
        <v>595</v>
      </c>
      <c r="H29" s="140">
        <v>892</v>
      </c>
      <c r="I29" s="115">
        <v>-199</v>
      </c>
      <c r="J29" s="116">
        <v>-22.309417040358746</v>
      </c>
    </row>
    <row r="30" spans="1:15" s="110" customFormat="1" ht="24.95" customHeight="1" x14ac:dyDescent="0.2">
      <c r="A30" s="193">
        <v>87.88</v>
      </c>
      <c r="B30" s="204" t="s">
        <v>166</v>
      </c>
      <c r="C30" s="113">
        <v>5.6263570282261872</v>
      </c>
      <c r="D30" s="115">
        <v>596</v>
      </c>
      <c r="E30" s="114">
        <v>472</v>
      </c>
      <c r="F30" s="114">
        <v>815</v>
      </c>
      <c r="G30" s="114">
        <v>486</v>
      </c>
      <c r="H30" s="140">
        <v>627</v>
      </c>
      <c r="I30" s="115">
        <v>-31</v>
      </c>
      <c r="J30" s="116">
        <v>-4.9441786283891549</v>
      </c>
    </row>
    <row r="31" spans="1:15" s="110" customFormat="1" ht="24.95" customHeight="1" x14ac:dyDescent="0.2">
      <c r="A31" s="193" t="s">
        <v>167</v>
      </c>
      <c r="B31" s="199" t="s">
        <v>168</v>
      </c>
      <c r="C31" s="113">
        <v>4.5690550363447562</v>
      </c>
      <c r="D31" s="115">
        <v>484</v>
      </c>
      <c r="E31" s="114">
        <v>287</v>
      </c>
      <c r="F31" s="114">
        <v>334</v>
      </c>
      <c r="G31" s="114">
        <v>263</v>
      </c>
      <c r="H31" s="140">
        <v>425</v>
      </c>
      <c r="I31" s="115">
        <v>59</v>
      </c>
      <c r="J31" s="116">
        <v>13.882352941176471</v>
      </c>
    </row>
    <row r="32" spans="1:15" s="110" customFormat="1" ht="24.95" customHeight="1" x14ac:dyDescent="0.2">
      <c r="A32" s="193"/>
      <c r="B32" s="204" t="s">
        <v>169</v>
      </c>
      <c r="C32" s="113" t="s">
        <v>514</v>
      </c>
      <c r="D32" s="115" t="s">
        <v>514</v>
      </c>
      <c r="E32" s="114" t="s">
        <v>514</v>
      </c>
      <c r="F32" s="114" t="s">
        <v>514</v>
      </c>
      <c r="G32" s="114" t="s">
        <v>514</v>
      </c>
      <c r="H32" s="140" t="s">
        <v>514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1.0856225809496838</v>
      </c>
      <c r="D34" s="115">
        <v>115</v>
      </c>
      <c r="E34" s="114">
        <v>194</v>
      </c>
      <c r="F34" s="114">
        <v>161</v>
      </c>
      <c r="G34" s="114">
        <v>95</v>
      </c>
      <c r="H34" s="140">
        <v>108</v>
      </c>
      <c r="I34" s="115">
        <v>7</v>
      </c>
      <c r="J34" s="116">
        <v>6.4814814814814818</v>
      </c>
    </row>
    <row r="35" spans="1:10" s="110" customFormat="1" ht="24.95" customHeight="1" x14ac:dyDescent="0.2">
      <c r="A35" s="292" t="s">
        <v>171</v>
      </c>
      <c r="B35" s="293" t="s">
        <v>172</v>
      </c>
      <c r="C35" s="113">
        <v>31.407533276692156</v>
      </c>
      <c r="D35" s="115">
        <v>3327</v>
      </c>
      <c r="E35" s="114">
        <v>3457</v>
      </c>
      <c r="F35" s="114">
        <v>2747</v>
      </c>
      <c r="G35" s="114">
        <v>2248</v>
      </c>
      <c r="H35" s="140">
        <v>3486</v>
      </c>
      <c r="I35" s="115">
        <v>-159</v>
      </c>
      <c r="J35" s="116">
        <v>-4.5611015490533564</v>
      </c>
    </row>
    <row r="36" spans="1:10" s="110" customFormat="1" ht="24.95" customHeight="1" x14ac:dyDescent="0.2">
      <c r="A36" s="294" t="s">
        <v>173</v>
      </c>
      <c r="B36" s="295" t="s">
        <v>174</v>
      </c>
      <c r="C36" s="125">
        <v>67.49740394600208</v>
      </c>
      <c r="D36" s="143">
        <v>7150</v>
      </c>
      <c r="E36" s="144">
        <v>6204</v>
      </c>
      <c r="F36" s="144">
        <v>7171</v>
      </c>
      <c r="G36" s="144">
        <v>5337</v>
      </c>
      <c r="H36" s="145">
        <v>7489</v>
      </c>
      <c r="I36" s="143">
        <v>-339</v>
      </c>
      <c r="J36" s="146">
        <v>-4.5266390706369339</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369</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370</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336</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333</v>
      </c>
      <c r="B7" s="577"/>
      <c r="C7" s="577"/>
      <c r="D7" s="582" t="s">
        <v>94</v>
      </c>
      <c r="E7" s="647" t="s">
        <v>371</v>
      </c>
      <c r="F7" s="648"/>
      <c r="G7" s="648"/>
      <c r="H7" s="648"/>
      <c r="I7" s="649"/>
      <c r="J7" s="588" t="s">
        <v>360</v>
      </c>
      <c r="K7" s="589"/>
      <c r="L7" s="96"/>
      <c r="M7" s="96"/>
      <c r="N7" s="96"/>
      <c r="O7" s="96"/>
      <c r="Q7" s="408"/>
    </row>
    <row r="8" spans="1:17" ht="21.75" customHeight="1" x14ac:dyDescent="0.2">
      <c r="A8" s="578"/>
      <c r="B8" s="579"/>
      <c r="C8" s="579"/>
      <c r="D8" s="583"/>
      <c r="E8" s="566" t="s">
        <v>336</v>
      </c>
      <c r="F8" s="566" t="s">
        <v>338</v>
      </c>
      <c r="G8" s="566" t="s">
        <v>339</v>
      </c>
      <c r="H8" s="566" t="s">
        <v>340</v>
      </c>
      <c r="I8" s="566" t="s">
        <v>341</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10593</v>
      </c>
      <c r="F11" s="264">
        <v>9856</v>
      </c>
      <c r="G11" s="264">
        <v>10080</v>
      </c>
      <c r="H11" s="264">
        <v>7681</v>
      </c>
      <c r="I11" s="265">
        <v>11083</v>
      </c>
      <c r="J11" s="263">
        <v>-490</v>
      </c>
      <c r="K11" s="266">
        <v>-4.421185599566904</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25.177003681676577</v>
      </c>
      <c r="E13" s="115">
        <v>2667</v>
      </c>
      <c r="F13" s="114">
        <v>2838</v>
      </c>
      <c r="G13" s="114">
        <v>2715</v>
      </c>
      <c r="H13" s="114">
        <v>2202</v>
      </c>
      <c r="I13" s="140">
        <v>2682</v>
      </c>
      <c r="J13" s="115">
        <v>-15</v>
      </c>
      <c r="K13" s="116">
        <v>-0.5592841163310962</v>
      </c>
    </row>
    <row r="14" spans="1:17" ht="15.95" customHeight="1" x14ac:dyDescent="0.2">
      <c r="A14" s="306" t="s">
        <v>230</v>
      </c>
      <c r="B14" s="307"/>
      <c r="C14" s="308"/>
      <c r="D14" s="113">
        <v>61.276314547342587</v>
      </c>
      <c r="E14" s="115">
        <v>6491</v>
      </c>
      <c r="F14" s="114">
        <v>5956</v>
      </c>
      <c r="G14" s="114">
        <v>6068</v>
      </c>
      <c r="H14" s="114">
        <v>4407</v>
      </c>
      <c r="I14" s="140">
        <v>6969</v>
      </c>
      <c r="J14" s="115">
        <v>-478</v>
      </c>
      <c r="K14" s="116">
        <v>-6.858946764241642</v>
      </c>
    </row>
    <row r="15" spans="1:17" ht="15.95" customHeight="1" x14ac:dyDescent="0.2">
      <c r="A15" s="306" t="s">
        <v>231</v>
      </c>
      <c r="B15" s="307"/>
      <c r="C15" s="308"/>
      <c r="D15" s="113">
        <v>6.7686207873123765</v>
      </c>
      <c r="E15" s="115">
        <v>717</v>
      </c>
      <c r="F15" s="114">
        <v>583</v>
      </c>
      <c r="G15" s="114">
        <v>520</v>
      </c>
      <c r="H15" s="114">
        <v>544</v>
      </c>
      <c r="I15" s="140">
        <v>755</v>
      </c>
      <c r="J15" s="115">
        <v>-38</v>
      </c>
      <c r="K15" s="116">
        <v>-5.0331125827814569</v>
      </c>
    </row>
    <row r="16" spans="1:17" ht="15.95" customHeight="1" x14ac:dyDescent="0.2">
      <c r="A16" s="306" t="s">
        <v>232</v>
      </c>
      <c r="B16" s="307"/>
      <c r="C16" s="308"/>
      <c r="D16" s="113">
        <v>6.5514962711224394</v>
      </c>
      <c r="E16" s="115">
        <v>694</v>
      </c>
      <c r="F16" s="114">
        <v>450</v>
      </c>
      <c r="G16" s="114">
        <v>698</v>
      </c>
      <c r="H16" s="114">
        <v>509</v>
      </c>
      <c r="I16" s="140">
        <v>654</v>
      </c>
      <c r="J16" s="115">
        <v>40</v>
      </c>
      <c r="K16" s="116">
        <v>6.1162079510703364</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1.236665722647031</v>
      </c>
      <c r="E18" s="115">
        <v>131</v>
      </c>
      <c r="F18" s="114">
        <v>154</v>
      </c>
      <c r="G18" s="114">
        <v>159</v>
      </c>
      <c r="H18" s="114">
        <v>87</v>
      </c>
      <c r="I18" s="140">
        <v>131</v>
      </c>
      <c r="J18" s="115">
        <v>0</v>
      </c>
      <c r="K18" s="116">
        <v>0</v>
      </c>
    </row>
    <row r="19" spans="1:11" ht="14.1" customHeight="1" x14ac:dyDescent="0.2">
      <c r="A19" s="306" t="s">
        <v>235</v>
      </c>
      <c r="B19" s="307" t="s">
        <v>236</v>
      </c>
      <c r="C19" s="308"/>
      <c r="D19" s="113">
        <v>0.59473237043330496</v>
      </c>
      <c r="E19" s="115">
        <v>63</v>
      </c>
      <c r="F19" s="114">
        <v>120</v>
      </c>
      <c r="G19" s="114">
        <v>131</v>
      </c>
      <c r="H19" s="114">
        <v>72</v>
      </c>
      <c r="I19" s="140">
        <v>55</v>
      </c>
      <c r="J19" s="115">
        <v>8</v>
      </c>
      <c r="K19" s="116">
        <v>14.545454545454545</v>
      </c>
    </row>
    <row r="20" spans="1:11" ht="14.1" customHeight="1" x14ac:dyDescent="0.2">
      <c r="A20" s="306">
        <v>12</v>
      </c>
      <c r="B20" s="307" t="s">
        <v>237</v>
      </c>
      <c r="C20" s="308"/>
      <c r="D20" s="113">
        <v>0.67969413763806286</v>
      </c>
      <c r="E20" s="115">
        <v>72</v>
      </c>
      <c r="F20" s="114">
        <v>198</v>
      </c>
      <c r="G20" s="114">
        <v>64</v>
      </c>
      <c r="H20" s="114">
        <v>40</v>
      </c>
      <c r="I20" s="140">
        <v>77</v>
      </c>
      <c r="J20" s="115">
        <v>-5</v>
      </c>
      <c r="K20" s="116">
        <v>-6.4935064935064934</v>
      </c>
    </row>
    <row r="21" spans="1:11" ht="14.1" customHeight="1" x14ac:dyDescent="0.2">
      <c r="A21" s="306">
        <v>21</v>
      </c>
      <c r="B21" s="307" t="s">
        <v>238</v>
      </c>
      <c r="C21" s="308"/>
      <c r="D21" s="113">
        <v>0.68913433399414703</v>
      </c>
      <c r="E21" s="115">
        <v>73</v>
      </c>
      <c r="F21" s="114">
        <v>318</v>
      </c>
      <c r="G21" s="114">
        <v>45</v>
      </c>
      <c r="H21" s="114">
        <v>66</v>
      </c>
      <c r="I21" s="140">
        <v>59</v>
      </c>
      <c r="J21" s="115">
        <v>14</v>
      </c>
      <c r="K21" s="116">
        <v>23.728813559322035</v>
      </c>
    </row>
    <row r="22" spans="1:11" ht="14.1" customHeight="1" x14ac:dyDescent="0.2">
      <c r="A22" s="306">
        <v>22</v>
      </c>
      <c r="B22" s="307" t="s">
        <v>239</v>
      </c>
      <c r="C22" s="308"/>
      <c r="D22" s="113">
        <v>2.7470971396205042</v>
      </c>
      <c r="E22" s="115">
        <v>291</v>
      </c>
      <c r="F22" s="114">
        <v>357</v>
      </c>
      <c r="G22" s="114">
        <v>315</v>
      </c>
      <c r="H22" s="114">
        <v>286</v>
      </c>
      <c r="I22" s="140">
        <v>366</v>
      </c>
      <c r="J22" s="115">
        <v>-75</v>
      </c>
      <c r="K22" s="116">
        <v>-20.491803278688526</v>
      </c>
    </row>
    <row r="23" spans="1:11" ht="14.1" customHeight="1" x14ac:dyDescent="0.2">
      <c r="A23" s="306">
        <v>23</v>
      </c>
      <c r="B23" s="307" t="s">
        <v>240</v>
      </c>
      <c r="C23" s="308"/>
      <c r="D23" s="113">
        <v>0.5380911922967998</v>
      </c>
      <c r="E23" s="115">
        <v>57</v>
      </c>
      <c r="F23" s="114">
        <v>36</v>
      </c>
      <c r="G23" s="114">
        <v>51</v>
      </c>
      <c r="H23" s="114">
        <v>29</v>
      </c>
      <c r="I23" s="140">
        <v>37</v>
      </c>
      <c r="J23" s="115">
        <v>20</v>
      </c>
      <c r="K23" s="116">
        <v>54.054054054054056</v>
      </c>
    </row>
    <row r="24" spans="1:11" ht="14.1" customHeight="1" x14ac:dyDescent="0.2">
      <c r="A24" s="306">
        <v>24</v>
      </c>
      <c r="B24" s="307" t="s">
        <v>241</v>
      </c>
      <c r="C24" s="308"/>
      <c r="D24" s="113">
        <v>3.7477579533654302</v>
      </c>
      <c r="E24" s="115">
        <v>397</v>
      </c>
      <c r="F24" s="114">
        <v>383</v>
      </c>
      <c r="G24" s="114">
        <v>430</v>
      </c>
      <c r="H24" s="114">
        <v>317</v>
      </c>
      <c r="I24" s="140">
        <v>626</v>
      </c>
      <c r="J24" s="115">
        <v>-229</v>
      </c>
      <c r="K24" s="116">
        <v>-36.581469648562297</v>
      </c>
    </row>
    <row r="25" spans="1:11" ht="14.1" customHeight="1" x14ac:dyDescent="0.2">
      <c r="A25" s="306">
        <v>25</v>
      </c>
      <c r="B25" s="307" t="s">
        <v>242</v>
      </c>
      <c r="C25" s="308"/>
      <c r="D25" s="113">
        <v>5.4092325120362501</v>
      </c>
      <c r="E25" s="115">
        <v>573</v>
      </c>
      <c r="F25" s="114">
        <v>363</v>
      </c>
      <c r="G25" s="114">
        <v>480</v>
      </c>
      <c r="H25" s="114">
        <v>385</v>
      </c>
      <c r="I25" s="140">
        <v>657</v>
      </c>
      <c r="J25" s="115">
        <v>-84</v>
      </c>
      <c r="K25" s="116">
        <v>-12.785388127853881</v>
      </c>
    </row>
    <row r="26" spans="1:11" ht="14.1" customHeight="1" x14ac:dyDescent="0.2">
      <c r="A26" s="306">
        <v>26</v>
      </c>
      <c r="B26" s="307" t="s">
        <v>243</v>
      </c>
      <c r="C26" s="308"/>
      <c r="D26" s="113">
        <v>2.7282167469083358</v>
      </c>
      <c r="E26" s="115">
        <v>289</v>
      </c>
      <c r="F26" s="114">
        <v>153</v>
      </c>
      <c r="G26" s="114">
        <v>208</v>
      </c>
      <c r="H26" s="114">
        <v>145</v>
      </c>
      <c r="I26" s="140">
        <v>277</v>
      </c>
      <c r="J26" s="115">
        <v>12</v>
      </c>
      <c r="K26" s="116">
        <v>4.3321299638989172</v>
      </c>
    </row>
    <row r="27" spans="1:11" ht="14.1" customHeight="1" x14ac:dyDescent="0.2">
      <c r="A27" s="306">
        <v>27</v>
      </c>
      <c r="B27" s="307" t="s">
        <v>244</v>
      </c>
      <c r="C27" s="308"/>
      <c r="D27" s="113">
        <v>1.3593882752761257</v>
      </c>
      <c r="E27" s="115">
        <v>144</v>
      </c>
      <c r="F27" s="114">
        <v>109</v>
      </c>
      <c r="G27" s="114">
        <v>172</v>
      </c>
      <c r="H27" s="114">
        <v>121</v>
      </c>
      <c r="I27" s="140">
        <v>193</v>
      </c>
      <c r="J27" s="115">
        <v>-49</v>
      </c>
      <c r="K27" s="116">
        <v>-25.388601036269431</v>
      </c>
    </row>
    <row r="28" spans="1:11" ht="14.1" customHeight="1" x14ac:dyDescent="0.2">
      <c r="A28" s="306">
        <v>28</v>
      </c>
      <c r="B28" s="307" t="s">
        <v>245</v>
      </c>
      <c r="C28" s="308"/>
      <c r="D28" s="113">
        <v>0.34928726517511566</v>
      </c>
      <c r="E28" s="115">
        <v>37</v>
      </c>
      <c r="F28" s="114">
        <v>36</v>
      </c>
      <c r="G28" s="114">
        <v>24</v>
      </c>
      <c r="H28" s="114">
        <v>40</v>
      </c>
      <c r="I28" s="140">
        <v>37</v>
      </c>
      <c r="J28" s="115">
        <v>0</v>
      </c>
      <c r="K28" s="116">
        <v>0</v>
      </c>
    </row>
    <row r="29" spans="1:11" ht="14.1" customHeight="1" x14ac:dyDescent="0.2">
      <c r="A29" s="306">
        <v>29</v>
      </c>
      <c r="B29" s="307" t="s">
        <v>246</v>
      </c>
      <c r="C29" s="308"/>
      <c r="D29" s="113">
        <v>5.2015481922023978</v>
      </c>
      <c r="E29" s="115">
        <v>551</v>
      </c>
      <c r="F29" s="114">
        <v>569</v>
      </c>
      <c r="G29" s="114">
        <v>552</v>
      </c>
      <c r="H29" s="114">
        <v>486</v>
      </c>
      <c r="I29" s="140">
        <v>690</v>
      </c>
      <c r="J29" s="115">
        <v>-139</v>
      </c>
      <c r="K29" s="116">
        <v>-20.144927536231883</v>
      </c>
    </row>
    <row r="30" spans="1:11" ht="14.1" customHeight="1" x14ac:dyDescent="0.2">
      <c r="A30" s="306" t="s">
        <v>247</v>
      </c>
      <c r="B30" s="307" t="s">
        <v>248</v>
      </c>
      <c r="C30" s="308"/>
      <c r="D30" s="113">
        <v>1.0384215991692627</v>
      </c>
      <c r="E30" s="115">
        <v>110</v>
      </c>
      <c r="F30" s="114" t="s">
        <v>514</v>
      </c>
      <c r="G30" s="114">
        <v>147</v>
      </c>
      <c r="H30" s="114">
        <v>113</v>
      </c>
      <c r="I30" s="140">
        <v>160</v>
      </c>
      <c r="J30" s="115">
        <v>-50</v>
      </c>
      <c r="K30" s="116">
        <v>-31.25</v>
      </c>
    </row>
    <row r="31" spans="1:11" ht="14.1" customHeight="1" x14ac:dyDescent="0.2">
      <c r="A31" s="306" t="s">
        <v>249</v>
      </c>
      <c r="B31" s="307" t="s">
        <v>250</v>
      </c>
      <c r="C31" s="308"/>
      <c r="D31" s="113">
        <v>4.1159256112527141</v>
      </c>
      <c r="E31" s="115">
        <v>436</v>
      </c>
      <c r="F31" s="114">
        <v>453</v>
      </c>
      <c r="G31" s="114">
        <v>394</v>
      </c>
      <c r="H31" s="114">
        <v>368</v>
      </c>
      <c r="I31" s="140">
        <v>522</v>
      </c>
      <c r="J31" s="115">
        <v>-86</v>
      </c>
      <c r="K31" s="116">
        <v>-16.475095785440612</v>
      </c>
    </row>
    <row r="32" spans="1:11" ht="14.1" customHeight="1" x14ac:dyDescent="0.2">
      <c r="A32" s="306">
        <v>31</v>
      </c>
      <c r="B32" s="307" t="s">
        <v>251</v>
      </c>
      <c r="C32" s="308"/>
      <c r="D32" s="113">
        <v>0.4153686396677051</v>
      </c>
      <c r="E32" s="115">
        <v>44</v>
      </c>
      <c r="F32" s="114">
        <v>21</v>
      </c>
      <c r="G32" s="114">
        <v>42</v>
      </c>
      <c r="H32" s="114">
        <v>31</v>
      </c>
      <c r="I32" s="140">
        <v>40</v>
      </c>
      <c r="J32" s="115">
        <v>4</v>
      </c>
      <c r="K32" s="116">
        <v>10</v>
      </c>
    </row>
    <row r="33" spans="1:11" ht="14.1" customHeight="1" x14ac:dyDescent="0.2">
      <c r="A33" s="306">
        <v>32</v>
      </c>
      <c r="B33" s="307" t="s">
        <v>252</v>
      </c>
      <c r="C33" s="308"/>
      <c r="D33" s="113">
        <v>4.6445766071934296</v>
      </c>
      <c r="E33" s="115">
        <v>492</v>
      </c>
      <c r="F33" s="114">
        <v>735</v>
      </c>
      <c r="G33" s="114">
        <v>359</v>
      </c>
      <c r="H33" s="114">
        <v>286</v>
      </c>
      <c r="I33" s="140">
        <v>384</v>
      </c>
      <c r="J33" s="115">
        <v>108</v>
      </c>
      <c r="K33" s="116">
        <v>28.125</v>
      </c>
    </row>
    <row r="34" spans="1:11" ht="14.1" customHeight="1" x14ac:dyDescent="0.2">
      <c r="A34" s="306">
        <v>33</v>
      </c>
      <c r="B34" s="307" t="s">
        <v>253</v>
      </c>
      <c r="C34" s="308"/>
      <c r="D34" s="113">
        <v>3.068063815727367</v>
      </c>
      <c r="E34" s="115">
        <v>325</v>
      </c>
      <c r="F34" s="114">
        <v>501</v>
      </c>
      <c r="G34" s="114">
        <v>257</v>
      </c>
      <c r="H34" s="114">
        <v>206</v>
      </c>
      <c r="I34" s="140">
        <v>270</v>
      </c>
      <c r="J34" s="115">
        <v>55</v>
      </c>
      <c r="K34" s="116">
        <v>20.37037037037037</v>
      </c>
    </row>
    <row r="35" spans="1:11" ht="14.1" customHeight="1" x14ac:dyDescent="0.2">
      <c r="A35" s="306">
        <v>34</v>
      </c>
      <c r="B35" s="307" t="s">
        <v>254</v>
      </c>
      <c r="C35" s="308"/>
      <c r="D35" s="113">
        <v>3.294628528273388</v>
      </c>
      <c r="E35" s="115">
        <v>349</v>
      </c>
      <c r="F35" s="114">
        <v>225</v>
      </c>
      <c r="G35" s="114">
        <v>183</v>
      </c>
      <c r="H35" s="114">
        <v>180</v>
      </c>
      <c r="I35" s="140">
        <v>335</v>
      </c>
      <c r="J35" s="115">
        <v>14</v>
      </c>
      <c r="K35" s="116">
        <v>4.1791044776119399</v>
      </c>
    </row>
    <row r="36" spans="1:11" ht="14.1" customHeight="1" x14ac:dyDescent="0.2">
      <c r="A36" s="306">
        <v>41</v>
      </c>
      <c r="B36" s="307" t="s">
        <v>255</v>
      </c>
      <c r="C36" s="308"/>
      <c r="D36" s="113">
        <v>0.15104314169734731</v>
      </c>
      <c r="E36" s="115">
        <v>16</v>
      </c>
      <c r="F36" s="114">
        <v>19</v>
      </c>
      <c r="G36" s="114">
        <v>21</v>
      </c>
      <c r="H36" s="114">
        <v>11</v>
      </c>
      <c r="I36" s="140">
        <v>20</v>
      </c>
      <c r="J36" s="115">
        <v>-4</v>
      </c>
      <c r="K36" s="116">
        <v>-20</v>
      </c>
    </row>
    <row r="37" spans="1:11" ht="14.1" customHeight="1" x14ac:dyDescent="0.2">
      <c r="A37" s="306">
        <v>42</v>
      </c>
      <c r="B37" s="307" t="s">
        <v>256</v>
      </c>
      <c r="C37" s="308"/>
      <c r="D37" s="113">
        <v>0.17936373076559992</v>
      </c>
      <c r="E37" s="115">
        <v>19</v>
      </c>
      <c r="F37" s="114">
        <v>6</v>
      </c>
      <c r="G37" s="114">
        <v>9</v>
      </c>
      <c r="H37" s="114">
        <v>5</v>
      </c>
      <c r="I37" s="140">
        <v>12</v>
      </c>
      <c r="J37" s="115">
        <v>7</v>
      </c>
      <c r="K37" s="116">
        <v>58.333333333333336</v>
      </c>
    </row>
    <row r="38" spans="1:11" ht="14.1" customHeight="1" x14ac:dyDescent="0.2">
      <c r="A38" s="306">
        <v>43</v>
      </c>
      <c r="B38" s="307" t="s">
        <v>257</v>
      </c>
      <c r="C38" s="308"/>
      <c r="D38" s="113">
        <v>1.0195412064570943</v>
      </c>
      <c r="E38" s="115">
        <v>108</v>
      </c>
      <c r="F38" s="114">
        <v>65</v>
      </c>
      <c r="G38" s="114">
        <v>114</v>
      </c>
      <c r="H38" s="114">
        <v>78</v>
      </c>
      <c r="I38" s="140">
        <v>72</v>
      </c>
      <c r="J38" s="115">
        <v>36</v>
      </c>
      <c r="K38" s="116">
        <v>50</v>
      </c>
    </row>
    <row r="39" spans="1:11" ht="14.1" customHeight="1" x14ac:dyDescent="0.2">
      <c r="A39" s="306">
        <v>51</v>
      </c>
      <c r="B39" s="307" t="s">
        <v>258</v>
      </c>
      <c r="C39" s="308"/>
      <c r="D39" s="113">
        <v>6.2777305767959977</v>
      </c>
      <c r="E39" s="115">
        <v>665</v>
      </c>
      <c r="F39" s="114">
        <v>537</v>
      </c>
      <c r="G39" s="114">
        <v>682</v>
      </c>
      <c r="H39" s="114">
        <v>475</v>
      </c>
      <c r="I39" s="140">
        <v>617</v>
      </c>
      <c r="J39" s="115">
        <v>48</v>
      </c>
      <c r="K39" s="116">
        <v>7.7795786061588332</v>
      </c>
    </row>
    <row r="40" spans="1:11" ht="14.1" customHeight="1" x14ac:dyDescent="0.2">
      <c r="A40" s="306" t="s">
        <v>259</v>
      </c>
      <c r="B40" s="307" t="s">
        <v>260</v>
      </c>
      <c r="C40" s="308"/>
      <c r="D40" s="113">
        <v>5.4186727083923349</v>
      </c>
      <c r="E40" s="115">
        <v>574</v>
      </c>
      <c r="F40" s="114">
        <v>490</v>
      </c>
      <c r="G40" s="114">
        <v>608</v>
      </c>
      <c r="H40" s="114">
        <v>430</v>
      </c>
      <c r="I40" s="140">
        <v>541</v>
      </c>
      <c r="J40" s="115">
        <v>33</v>
      </c>
      <c r="K40" s="116">
        <v>6.0998151571164509</v>
      </c>
    </row>
    <row r="41" spans="1:11" ht="14.1" customHeight="1" x14ac:dyDescent="0.2">
      <c r="A41" s="306"/>
      <c r="B41" s="307" t="s">
        <v>261</v>
      </c>
      <c r="C41" s="308"/>
      <c r="D41" s="113">
        <v>4.4368922873595773</v>
      </c>
      <c r="E41" s="115">
        <v>470</v>
      </c>
      <c r="F41" s="114">
        <v>401</v>
      </c>
      <c r="G41" s="114">
        <v>488</v>
      </c>
      <c r="H41" s="114">
        <v>325</v>
      </c>
      <c r="I41" s="140">
        <v>390</v>
      </c>
      <c r="J41" s="115">
        <v>80</v>
      </c>
      <c r="K41" s="116">
        <v>20.512820512820515</v>
      </c>
    </row>
    <row r="42" spans="1:11" ht="14.1" customHeight="1" x14ac:dyDescent="0.2">
      <c r="A42" s="306">
        <v>52</v>
      </c>
      <c r="B42" s="307" t="s">
        <v>262</v>
      </c>
      <c r="C42" s="308"/>
      <c r="D42" s="113">
        <v>6.2966109695081656</v>
      </c>
      <c r="E42" s="115">
        <v>667</v>
      </c>
      <c r="F42" s="114">
        <v>667</v>
      </c>
      <c r="G42" s="114">
        <v>374</v>
      </c>
      <c r="H42" s="114">
        <v>417</v>
      </c>
      <c r="I42" s="140">
        <v>754</v>
      </c>
      <c r="J42" s="115">
        <v>-87</v>
      </c>
      <c r="K42" s="116">
        <v>-11.538461538461538</v>
      </c>
    </row>
    <row r="43" spans="1:11" ht="14.1" customHeight="1" x14ac:dyDescent="0.2">
      <c r="A43" s="306" t="s">
        <v>263</v>
      </c>
      <c r="B43" s="307" t="s">
        <v>264</v>
      </c>
      <c r="C43" s="308"/>
      <c r="D43" s="113">
        <v>4.7767393561786085</v>
      </c>
      <c r="E43" s="115">
        <v>506</v>
      </c>
      <c r="F43" s="114">
        <v>499</v>
      </c>
      <c r="G43" s="114">
        <v>293</v>
      </c>
      <c r="H43" s="114">
        <v>337</v>
      </c>
      <c r="I43" s="140">
        <v>595</v>
      </c>
      <c r="J43" s="115">
        <v>-89</v>
      </c>
      <c r="K43" s="116">
        <v>-14.957983193277311</v>
      </c>
    </row>
    <row r="44" spans="1:11" ht="14.1" customHeight="1" x14ac:dyDescent="0.2">
      <c r="A44" s="306">
        <v>53</v>
      </c>
      <c r="B44" s="307" t="s">
        <v>265</v>
      </c>
      <c r="C44" s="308"/>
      <c r="D44" s="113">
        <v>0.71745492306239966</v>
      </c>
      <c r="E44" s="115">
        <v>76</v>
      </c>
      <c r="F44" s="114">
        <v>45</v>
      </c>
      <c r="G44" s="114">
        <v>44</v>
      </c>
      <c r="H44" s="114">
        <v>68</v>
      </c>
      <c r="I44" s="140">
        <v>53</v>
      </c>
      <c r="J44" s="115">
        <v>23</v>
      </c>
      <c r="K44" s="116">
        <v>43.39622641509434</v>
      </c>
    </row>
    <row r="45" spans="1:11" ht="14.1" customHeight="1" x14ac:dyDescent="0.2">
      <c r="A45" s="306" t="s">
        <v>266</v>
      </c>
      <c r="B45" s="307" t="s">
        <v>267</v>
      </c>
      <c r="C45" s="308"/>
      <c r="D45" s="113">
        <v>0.68913433399414703</v>
      </c>
      <c r="E45" s="115">
        <v>73</v>
      </c>
      <c r="F45" s="114">
        <v>42</v>
      </c>
      <c r="G45" s="114">
        <v>43</v>
      </c>
      <c r="H45" s="114">
        <v>63</v>
      </c>
      <c r="I45" s="140">
        <v>49</v>
      </c>
      <c r="J45" s="115">
        <v>24</v>
      </c>
      <c r="K45" s="116">
        <v>48.979591836734691</v>
      </c>
    </row>
    <row r="46" spans="1:11" ht="14.1" customHeight="1" x14ac:dyDescent="0.2">
      <c r="A46" s="306">
        <v>54</v>
      </c>
      <c r="B46" s="307" t="s">
        <v>268</v>
      </c>
      <c r="C46" s="308"/>
      <c r="D46" s="113">
        <v>3.1907863683564619</v>
      </c>
      <c r="E46" s="115">
        <v>338</v>
      </c>
      <c r="F46" s="114">
        <v>305</v>
      </c>
      <c r="G46" s="114">
        <v>323</v>
      </c>
      <c r="H46" s="114">
        <v>287</v>
      </c>
      <c r="I46" s="140">
        <v>382</v>
      </c>
      <c r="J46" s="115">
        <v>-44</v>
      </c>
      <c r="K46" s="116">
        <v>-11.518324607329843</v>
      </c>
    </row>
    <row r="47" spans="1:11" ht="14.1" customHeight="1" x14ac:dyDescent="0.2">
      <c r="A47" s="306">
        <v>61</v>
      </c>
      <c r="B47" s="307" t="s">
        <v>269</v>
      </c>
      <c r="C47" s="308"/>
      <c r="D47" s="113">
        <v>1.736996129519494</v>
      </c>
      <c r="E47" s="115">
        <v>184</v>
      </c>
      <c r="F47" s="114">
        <v>143</v>
      </c>
      <c r="G47" s="114">
        <v>169</v>
      </c>
      <c r="H47" s="114">
        <v>172</v>
      </c>
      <c r="I47" s="140">
        <v>208</v>
      </c>
      <c r="J47" s="115">
        <v>-24</v>
      </c>
      <c r="K47" s="116">
        <v>-11.538461538461538</v>
      </c>
    </row>
    <row r="48" spans="1:11" ht="14.1" customHeight="1" x14ac:dyDescent="0.2">
      <c r="A48" s="306">
        <v>62</v>
      </c>
      <c r="B48" s="307" t="s">
        <v>270</v>
      </c>
      <c r="C48" s="308"/>
      <c r="D48" s="113">
        <v>6.7686207873123765</v>
      </c>
      <c r="E48" s="115">
        <v>717</v>
      </c>
      <c r="F48" s="114">
        <v>723</v>
      </c>
      <c r="G48" s="114">
        <v>915</v>
      </c>
      <c r="H48" s="114">
        <v>639</v>
      </c>
      <c r="I48" s="140">
        <v>822</v>
      </c>
      <c r="J48" s="115">
        <v>-105</v>
      </c>
      <c r="K48" s="116">
        <v>-12.773722627737227</v>
      </c>
    </row>
    <row r="49" spans="1:11" ht="14.1" customHeight="1" x14ac:dyDescent="0.2">
      <c r="A49" s="306">
        <v>63</v>
      </c>
      <c r="B49" s="307" t="s">
        <v>271</v>
      </c>
      <c r="C49" s="308"/>
      <c r="D49" s="113">
        <v>8.250731615217596</v>
      </c>
      <c r="E49" s="115">
        <v>874</v>
      </c>
      <c r="F49" s="114">
        <v>781</v>
      </c>
      <c r="G49" s="114">
        <v>702</v>
      </c>
      <c r="H49" s="114">
        <v>621</v>
      </c>
      <c r="I49" s="140">
        <v>810</v>
      </c>
      <c r="J49" s="115">
        <v>64</v>
      </c>
      <c r="K49" s="116">
        <v>7.9012345679012341</v>
      </c>
    </row>
    <row r="50" spans="1:11" ht="14.1" customHeight="1" x14ac:dyDescent="0.2">
      <c r="A50" s="306" t="s">
        <v>272</v>
      </c>
      <c r="B50" s="307" t="s">
        <v>273</v>
      </c>
      <c r="C50" s="308"/>
      <c r="D50" s="113">
        <v>3.2002265647125459</v>
      </c>
      <c r="E50" s="115">
        <v>339</v>
      </c>
      <c r="F50" s="114">
        <v>277</v>
      </c>
      <c r="G50" s="114">
        <v>262</v>
      </c>
      <c r="H50" s="114">
        <v>229</v>
      </c>
      <c r="I50" s="140">
        <v>310</v>
      </c>
      <c r="J50" s="115">
        <v>29</v>
      </c>
      <c r="K50" s="116">
        <v>9.3548387096774199</v>
      </c>
    </row>
    <row r="51" spans="1:11" ht="14.1" customHeight="1" x14ac:dyDescent="0.2">
      <c r="A51" s="306" t="s">
        <v>274</v>
      </c>
      <c r="B51" s="307" t="s">
        <v>275</v>
      </c>
      <c r="C51" s="308"/>
      <c r="D51" s="113">
        <v>4.6728971962616823</v>
      </c>
      <c r="E51" s="115">
        <v>495</v>
      </c>
      <c r="F51" s="114">
        <v>460</v>
      </c>
      <c r="G51" s="114">
        <v>389</v>
      </c>
      <c r="H51" s="114">
        <v>360</v>
      </c>
      <c r="I51" s="140">
        <v>464</v>
      </c>
      <c r="J51" s="115">
        <v>31</v>
      </c>
      <c r="K51" s="116">
        <v>6.681034482758621</v>
      </c>
    </row>
    <row r="52" spans="1:11" ht="14.1" customHeight="1" x14ac:dyDescent="0.2">
      <c r="A52" s="306">
        <v>71</v>
      </c>
      <c r="B52" s="307" t="s">
        <v>276</v>
      </c>
      <c r="C52" s="308"/>
      <c r="D52" s="113">
        <v>8.7793826111583115</v>
      </c>
      <c r="E52" s="115">
        <v>930</v>
      </c>
      <c r="F52" s="114">
        <v>646</v>
      </c>
      <c r="G52" s="114">
        <v>811</v>
      </c>
      <c r="H52" s="114">
        <v>647</v>
      </c>
      <c r="I52" s="140">
        <v>898</v>
      </c>
      <c r="J52" s="115">
        <v>32</v>
      </c>
      <c r="K52" s="116">
        <v>3.5634743875278398</v>
      </c>
    </row>
    <row r="53" spans="1:11" ht="14.1" customHeight="1" x14ac:dyDescent="0.2">
      <c r="A53" s="306" t="s">
        <v>277</v>
      </c>
      <c r="B53" s="307" t="s">
        <v>278</v>
      </c>
      <c r="C53" s="308"/>
      <c r="D53" s="113">
        <v>2.1806853582554515</v>
      </c>
      <c r="E53" s="115">
        <v>231</v>
      </c>
      <c r="F53" s="114">
        <v>144</v>
      </c>
      <c r="G53" s="114">
        <v>165</v>
      </c>
      <c r="H53" s="114">
        <v>151</v>
      </c>
      <c r="I53" s="140">
        <v>213</v>
      </c>
      <c r="J53" s="115">
        <v>18</v>
      </c>
      <c r="K53" s="116">
        <v>8.4507042253521121</v>
      </c>
    </row>
    <row r="54" spans="1:11" ht="14.1" customHeight="1" x14ac:dyDescent="0.2">
      <c r="A54" s="306" t="s">
        <v>279</v>
      </c>
      <c r="B54" s="307" t="s">
        <v>280</v>
      </c>
      <c r="C54" s="308"/>
      <c r="D54" s="113">
        <v>6.0322854715378078</v>
      </c>
      <c r="E54" s="115">
        <v>639</v>
      </c>
      <c r="F54" s="114">
        <v>468</v>
      </c>
      <c r="G54" s="114">
        <v>612</v>
      </c>
      <c r="H54" s="114">
        <v>457</v>
      </c>
      <c r="I54" s="140">
        <v>620</v>
      </c>
      <c r="J54" s="115">
        <v>19</v>
      </c>
      <c r="K54" s="116">
        <v>3.064516129032258</v>
      </c>
    </row>
    <row r="55" spans="1:11" ht="14.1" customHeight="1" x14ac:dyDescent="0.2">
      <c r="A55" s="306">
        <v>72</v>
      </c>
      <c r="B55" s="307" t="s">
        <v>281</v>
      </c>
      <c r="C55" s="308"/>
      <c r="D55" s="113">
        <v>1.8691588785046729</v>
      </c>
      <c r="E55" s="115">
        <v>198</v>
      </c>
      <c r="F55" s="114">
        <v>128</v>
      </c>
      <c r="G55" s="114">
        <v>179</v>
      </c>
      <c r="H55" s="114">
        <v>128</v>
      </c>
      <c r="I55" s="140">
        <v>201</v>
      </c>
      <c r="J55" s="115">
        <v>-3</v>
      </c>
      <c r="K55" s="116">
        <v>-1.4925373134328359</v>
      </c>
    </row>
    <row r="56" spans="1:11" ht="14.1" customHeight="1" x14ac:dyDescent="0.2">
      <c r="A56" s="306" t="s">
        <v>282</v>
      </c>
      <c r="B56" s="307" t="s">
        <v>283</v>
      </c>
      <c r="C56" s="308"/>
      <c r="D56" s="113">
        <v>0.93457943925233644</v>
      </c>
      <c r="E56" s="115">
        <v>99</v>
      </c>
      <c r="F56" s="114">
        <v>63</v>
      </c>
      <c r="G56" s="114">
        <v>88</v>
      </c>
      <c r="H56" s="114">
        <v>47</v>
      </c>
      <c r="I56" s="140">
        <v>92</v>
      </c>
      <c r="J56" s="115">
        <v>7</v>
      </c>
      <c r="K56" s="116">
        <v>7.6086956521739131</v>
      </c>
    </row>
    <row r="57" spans="1:11" ht="14.1" customHeight="1" x14ac:dyDescent="0.2">
      <c r="A57" s="306" t="s">
        <v>284</v>
      </c>
      <c r="B57" s="307" t="s">
        <v>285</v>
      </c>
      <c r="C57" s="308"/>
      <c r="D57" s="113">
        <v>0.55697158500896815</v>
      </c>
      <c r="E57" s="115">
        <v>59</v>
      </c>
      <c r="F57" s="114">
        <v>47</v>
      </c>
      <c r="G57" s="114">
        <v>43</v>
      </c>
      <c r="H57" s="114">
        <v>51</v>
      </c>
      <c r="I57" s="140">
        <v>56</v>
      </c>
      <c r="J57" s="115">
        <v>3</v>
      </c>
      <c r="K57" s="116">
        <v>5.3571428571428568</v>
      </c>
    </row>
    <row r="58" spans="1:11" ht="14.1" customHeight="1" x14ac:dyDescent="0.2">
      <c r="A58" s="306">
        <v>73</v>
      </c>
      <c r="B58" s="307" t="s">
        <v>286</v>
      </c>
      <c r="C58" s="308"/>
      <c r="D58" s="113">
        <v>0.96290002832058907</v>
      </c>
      <c r="E58" s="115">
        <v>102</v>
      </c>
      <c r="F58" s="114">
        <v>80</v>
      </c>
      <c r="G58" s="114">
        <v>138</v>
      </c>
      <c r="H58" s="114">
        <v>86</v>
      </c>
      <c r="I58" s="140">
        <v>157</v>
      </c>
      <c r="J58" s="115">
        <v>-55</v>
      </c>
      <c r="K58" s="116">
        <v>-35.031847133757964</v>
      </c>
    </row>
    <row r="59" spans="1:11" ht="14.1" customHeight="1" x14ac:dyDescent="0.2">
      <c r="A59" s="306" t="s">
        <v>287</v>
      </c>
      <c r="B59" s="307" t="s">
        <v>288</v>
      </c>
      <c r="C59" s="308"/>
      <c r="D59" s="113">
        <v>0.72689511941848395</v>
      </c>
      <c r="E59" s="115">
        <v>77</v>
      </c>
      <c r="F59" s="114">
        <v>54</v>
      </c>
      <c r="G59" s="114">
        <v>94</v>
      </c>
      <c r="H59" s="114">
        <v>62</v>
      </c>
      <c r="I59" s="140">
        <v>129</v>
      </c>
      <c r="J59" s="115">
        <v>-52</v>
      </c>
      <c r="K59" s="116">
        <v>-40.310077519379846</v>
      </c>
    </row>
    <row r="60" spans="1:11" ht="14.1" customHeight="1" x14ac:dyDescent="0.2">
      <c r="A60" s="306">
        <v>81</v>
      </c>
      <c r="B60" s="307" t="s">
        <v>289</v>
      </c>
      <c r="C60" s="308"/>
      <c r="D60" s="113">
        <v>6.7308600018880389</v>
      </c>
      <c r="E60" s="115">
        <v>713</v>
      </c>
      <c r="F60" s="114">
        <v>767</v>
      </c>
      <c r="G60" s="114">
        <v>726</v>
      </c>
      <c r="H60" s="114">
        <v>565</v>
      </c>
      <c r="I60" s="140">
        <v>953</v>
      </c>
      <c r="J60" s="115">
        <v>-240</v>
      </c>
      <c r="K60" s="116">
        <v>-25.183630640083944</v>
      </c>
    </row>
    <row r="61" spans="1:11" ht="14.1" customHeight="1" x14ac:dyDescent="0.2">
      <c r="A61" s="306" t="s">
        <v>290</v>
      </c>
      <c r="B61" s="307" t="s">
        <v>291</v>
      </c>
      <c r="C61" s="308"/>
      <c r="D61" s="113">
        <v>2.1240441801189465</v>
      </c>
      <c r="E61" s="115">
        <v>225</v>
      </c>
      <c r="F61" s="114">
        <v>271</v>
      </c>
      <c r="G61" s="114">
        <v>292</v>
      </c>
      <c r="H61" s="114">
        <v>119</v>
      </c>
      <c r="I61" s="140">
        <v>250</v>
      </c>
      <c r="J61" s="115">
        <v>-25</v>
      </c>
      <c r="K61" s="116">
        <v>-10</v>
      </c>
    </row>
    <row r="62" spans="1:11" ht="14.1" customHeight="1" x14ac:dyDescent="0.2">
      <c r="A62" s="306" t="s">
        <v>292</v>
      </c>
      <c r="B62" s="307" t="s">
        <v>293</v>
      </c>
      <c r="C62" s="308"/>
      <c r="D62" s="113">
        <v>1.8408382894364204</v>
      </c>
      <c r="E62" s="115">
        <v>195</v>
      </c>
      <c r="F62" s="114">
        <v>218</v>
      </c>
      <c r="G62" s="114">
        <v>210</v>
      </c>
      <c r="H62" s="114">
        <v>243</v>
      </c>
      <c r="I62" s="140">
        <v>311</v>
      </c>
      <c r="J62" s="115">
        <v>-116</v>
      </c>
      <c r="K62" s="116">
        <v>-37.29903536977492</v>
      </c>
    </row>
    <row r="63" spans="1:11" ht="14.1" customHeight="1" x14ac:dyDescent="0.2">
      <c r="A63" s="306"/>
      <c r="B63" s="307" t="s">
        <v>294</v>
      </c>
      <c r="C63" s="308"/>
      <c r="D63" s="113">
        <v>1.5765127914660626</v>
      </c>
      <c r="E63" s="115">
        <v>167</v>
      </c>
      <c r="F63" s="114">
        <v>181</v>
      </c>
      <c r="G63" s="114">
        <v>182</v>
      </c>
      <c r="H63" s="114">
        <v>217</v>
      </c>
      <c r="I63" s="140">
        <v>228</v>
      </c>
      <c r="J63" s="115">
        <v>-61</v>
      </c>
      <c r="K63" s="116">
        <v>-26.754385964912281</v>
      </c>
    </row>
    <row r="64" spans="1:11" ht="14.1" customHeight="1" x14ac:dyDescent="0.2">
      <c r="A64" s="306" t="s">
        <v>295</v>
      </c>
      <c r="B64" s="307" t="s">
        <v>296</v>
      </c>
      <c r="C64" s="308"/>
      <c r="D64" s="113">
        <v>0.76465590484282076</v>
      </c>
      <c r="E64" s="115">
        <v>81</v>
      </c>
      <c r="F64" s="114">
        <v>64</v>
      </c>
      <c r="G64" s="114">
        <v>75</v>
      </c>
      <c r="H64" s="114">
        <v>79</v>
      </c>
      <c r="I64" s="140">
        <v>119</v>
      </c>
      <c r="J64" s="115">
        <v>-38</v>
      </c>
      <c r="K64" s="116">
        <v>-31.932773109243698</v>
      </c>
    </row>
    <row r="65" spans="1:11" ht="14.1" customHeight="1" x14ac:dyDescent="0.2">
      <c r="A65" s="306" t="s">
        <v>297</v>
      </c>
      <c r="B65" s="307" t="s">
        <v>298</v>
      </c>
      <c r="C65" s="308"/>
      <c r="D65" s="113">
        <v>1.236665722647031</v>
      </c>
      <c r="E65" s="115">
        <v>131</v>
      </c>
      <c r="F65" s="114">
        <v>171</v>
      </c>
      <c r="G65" s="114">
        <v>69</v>
      </c>
      <c r="H65" s="114">
        <v>78</v>
      </c>
      <c r="I65" s="140">
        <v>142</v>
      </c>
      <c r="J65" s="115">
        <v>-11</v>
      </c>
      <c r="K65" s="116">
        <v>-7.746478873239437</v>
      </c>
    </row>
    <row r="66" spans="1:11" ht="14.1" customHeight="1" x14ac:dyDescent="0.2">
      <c r="A66" s="306">
        <v>82</v>
      </c>
      <c r="B66" s="307" t="s">
        <v>299</v>
      </c>
      <c r="C66" s="308"/>
      <c r="D66" s="113">
        <v>3.5683942225998302</v>
      </c>
      <c r="E66" s="115">
        <v>378</v>
      </c>
      <c r="F66" s="114">
        <v>281</v>
      </c>
      <c r="G66" s="114">
        <v>486</v>
      </c>
      <c r="H66" s="114">
        <v>316</v>
      </c>
      <c r="I66" s="140">
        <v>370</v>
      </c>
      <c r="J66" s="115">
        <v>8</v>
      </c>
      <c r="K66" s="116">
        <v>2.1621621621621623</v>
      </c>
    </row>
    <row r="67" spans="1:11" ht="14.1" customHeight="1" x14ac:dyDescent="0.2">
      <c r="A67" s="306" t="s">
        <v>300</v>
      </c>
      <c r="B67" s="307" t="s">
        <v>301</v>
      </c>
      <c r="C67" s="308"/>
      <c r="D67" s="113">
        <v>2.3034079108845464</v>
      </c>
      <c r="E67" s="115">
        <v>244</v>
      </c>
      <c r="F67" s="114">
        <v>192</v>
      </c>
      <c r="G67" s="114">
        <v>360</v>
      </c>
      <c r="H67" s="114">
        <v>232</v>
      </c>
      <c r="I67" s="140">
        <v>267</v>
      </c>
      <c r="J67" s="115">
        <v>-23</v>
      </c>
      <c r="K67" s="116">
        <v>-8.6142322097378283</v>
      </c>
    </row>
    <row r="68" spans="1:11" ht="14.1" customHeight="1" x14ac:dyDescent="0.2">
      <c r="A68" s="306" t="s">
        <v>302</v>
      </c>
      <c r="B68" s="307" t="s">
        <v>303</v>
      </c>
      <c r="C68" s="308"/>
      <c r="D68" s="113">
        <v>0.77409610119890493</v>
      </c>
      <c r="E68" s="115">
        <v>82</v>
      </c>
      <c r="F68" s="114">
        <v>65</v>
      </c>
      <c r="G68" s="114">
        <v>87</v>
      </c>
      <c r="H68" s="114">
        <v>60</v>
      </c>
      <c r="I68" s="140">
        <v>72</v>
      </c>
      <c r="J68" s="115">
        <v>10</v>
      </c>
      <c r="K68" s="116">
        <v>13.888888888888889</v>
      </c>
    </row>
    <row r="69" spans="1:11" ht="14.1" customHeight="1" x14ac:dyDescent="0.2">
      <c r="A69" s="306">
        <v>83</v>
      </c>
      <c r="B69" s="307" t="s">
        <v>304</v>
      </c>
      <c r="C69" s="308"/>
      <c r="D69" s="113">
        <v>3.8988010950627774</v>
      </c>
      <c r="E69" s="115">
        <v>413</v>
      </c>
      <c r="F69" s="114">
        <v>256</v>
      </c>
      <c r="G69" s="114">
        <v>562</v>
      </c>
      <c r="H69" s="114">
        <v>217</v>
      </c>
      <c r="I69" s="140">
        <v>329</v>
      </c>
      <c r="J69" s="115">
        <v>84</v>
      </c>
      <c r="K69" s="116">
        <v>25.531914893617021</v>
      </c>
    </row>
    <row r="70" spans="1:11" ht="14.1" customHeight="1" x14ac:dyDescent="0.2">
      <c r="A70" s="306" t="s">
        <v>305</v>
      </c>
      <c r="B70" s="307" t="s">
        <v>306</v>
      </c>
      <c r="C70" s="308"/>
      <c r="D70" s="113">
        <v>3.2191069574247146</v>
      </c>
      <c r="E70" s="115">
        <v>341</v>
      </c>
      <c r="F70" s="114">
        <v>170</v>
      </c>
      <c r="G70" s="114">
        <v>464</v>
      </c>
      <c r="H70" s="114">
        <v>147</v>
      </c>
      <c r="I70" s="140">
        <v>247</v>
      </c>
      <c r="J70" s="115">
        <v>94</v>
      </c>
      <c r="K70" s="116">
        <v>38.056680161943319</v>
      </c>
    </row>
    <row r="71" spans="1:11" ht="14.1" customHeight="1" x14ac:dyDescent="0.2">
      <c r="A71" s="306"/>
      <c r="B71" s="307" t="s">
        <v>307</v>
      </c>
      <c r="C71" s="308"/>
      <c r="D71" s="113">
        <v>2.293967714528462</v>
      </c>
      <c r="E71" s="115">
        <v>243</v>
      </c>
      <c r="F71" s="114">
        <v>99</v>
      </c>
      <c r="G71" s="114">
        <v>350</v>
      </c>
      <c r="H71" s="114">
        <v>96</v>
      </c>
      <c r="I71" s="140">
        <v>170</v>
      </c>
      <c r="J71" s="115">
        <v>73</v>
      </c>
      <c r="K71" s="116">
        <v>42.941176470588232</v>
      </c>
    </row>
    <row r="72" spans="1:11" ht="14.1" customHeight="1" x14ac:dyDescent="0.2">
      <c r="A72" s="306">
        <v>84</v>
      </c>
      <c r="B72" s="307" t="s">
        <v>308</v>
      </c>
      <c r="C72" s="308"/>
      <c r="D72" s="113">
        <v>0.96290002832058907</v>
      </c>
      <c r="E72" s="115">
        <v>102</v>
      </c>
      <c r="F72" s="114">
        <v>103</v>
      </c>
      <c r="G72" s="114">
        <v>243</v>
      </c>
      <c r="H72" s="114">
        <v>82</v>
      </c>
      <c r="I72" s="140">
        <v>84</v>
      </c>
      <c r="J72" s="115">
        <v>18</v>
      </c>
      <c r="K72" s="116">
        <v>21.428571428571427</v>
      </c>
    </row>
    <row r="73" spans="1:11" ht="14.1" customHeight="1" x14ac:dyDescent="0.2">
      <c r="A73" s="306" t="s">
        <v>309</v>
      </c>
      <c r="B73" s="307" t="s">
        <v>310</v>
      </c>
      <c r="C73" s="308"/>
      <c r="D73" s="113">
        <v>0.17936373076559992</v>
      </c>
      <c r="E73" s="115">
        <v>19</v>
      </c>
      <c r="F73" s="114">
        <v>13</v>
      </c>
      <c r="G73" s="114">
        <v>105</v>
      </c>
      <c r="H73" s="114">
        <v>8</v>
      </c>
      <c r="I73" s="140">
        <v>14</v>
      </c>
      <c r="J73" s="115">
        <v>5</v>
      </c>
      <c r="K73" s="116">
        <v>35.714285714285715</v>
      </c>
    </row>
    <row r="74" spans="1:11" ht="14.1" customHeight="1" x14ac:dyDescent="0.2">
      <c r="A74" s="306" t="s">
        <v>311</v>
      </c>
      <c r="B74" s="307" t="s">
        <v>312</v>
      </c>
      <c r="C74" s="308"/>
      <c r="D74" s="113">
        <v>0.17936373076559992</v>
      </c>
      <c r="E74" s="115">
        <v>19</v>
      </c>
      <c r="F74" s="114">
        <v>7</v>
      </c>
      <c r="G74" s="114">
        <v>56</v>
      </c>
      <c r="H74" s="114">
        <v>8</v>
      </c>
      <c r="I74" s="140">
        <v>14</v>
      </c>
      <c r="J74" s="115">
        <v>5</v>
      </c>
      <c r="K74" s="116">
        <v>35.714285714285715</v>
      </c>
    </row>
    <row r="75" spans="1:11" ht="14.1" customHeight="1" x14ac:dyDescent="0.2">
      <c r="A75" s="306" t="s">
        <v>313</v>
      </c>
      <c r="B75" s="307" t="s">
        <v>314</v>
      </c>
      <c r="C75" s="308"/>
      <c r="D75" s="113">
        <v>0.30208628339469462</v>
      </c>
      <c r="E75" s="115">
        <v>32</v>
      </c>
      <c r="F75" s="114">
        <v>54</v>
      </c>
      <c r="G75" s="114">
        <v>44</v>
      </c>
      <c r="H75" s="114">
        <v>43</v>
      </c>
      <c r="I75" s="140">
        <v>26</v>
      </c>
      <c r="J75" s="115">
        <v>6</v>
      </c>
      <c r="K75" s="116">
        <v>23.076923076923077</v>
      </c>
    </row>
    <row r="76" spans="1:11" ht="14.1" customHeight="1" x14ac:dyDescent="0.2">
      <c r="A76" s="306">
        <v>91</v>
      </c>
      <c r="B76" s="307" t="s">
        <v>315</v>
      </c>
      <c r="C76" s="308"/>
      <c r="D76" s="113">
        <v>0.21712451618993675</v>
      </c>
      <c r="E76" s="115">
        <v>23</v>
      </c>
      <c r="F76" s="114">
        <v>14</v>
      </c>
      <c r="G76" s="114">
        <v>26</v>
      </c>
      <c r="H76" s="114">
        <v>9</v>
      </c>
      <c r="I76" s="140">
        <v>10</v>
      </c>
      <c r="J76" s="115">
        <v>13</v>
      </c>
      <c r="K76" s="116">
        <v>130</v>
      </c>
    </row>
    <row r="77" spans="1:11" ht="14.1" customHeight="1" x14ac:dyDescent="0.2">
      <c r="A77" s="306">
        <v>92</v>
      </c>
      <c r="B77" s="307" t="s">
        <v>316</v>
      </c>
      <c r="C77" s="308"/>
      <c r="D77" s="113">
        <v>0.91569904654016798</v>
      </c>
      <c r="E77" s="115">
        <v>97</v>
      </c>
      <c r="F77" s="114">
        <v>76</v>
      </c>
      <c r="G77" s="114">
        <v>84</v>
      </c>
      <c r="H77" s="114">
        <v>66</v>
      </c>
      <c r="I77" s="140">
        <v>82</v>
      </c>
      <c r="J77" s="115">
        <v>15</v>
      </c>
      <c r="K77" s="116">
        <v>18.292682926829269</v>
      </c>
    </row>
    <row r="78" spans="1:11" ht="14.1" customHeight="1" x14ac:dyDescent="0.2">
      <c r="A78" s="306">
        <v>93</v>
      </c>
      <c r="B78" s="307" t="s">
        <v>317</v>
      </c>
      <c r="C78" s="308"/>
      <c r="D78" s="113">
        <v>0.20768431983385255</v>
      </c>
      <c r="E78" s="115">
        <v>22</v>
      </c>
      <c r="F78" s="114">
        <v>9</v>
      </c>
      <c r="G78" s="114">
        <v>12</v>
      </c>
      <c r="H78" s="114">
        <v>24</v>
      </c>
      <c r="I78" s="140">
        <v>20</v>
      </c>
      <c r="J78" s="115">
        <v>2</v>
      </c>
      <c r="K78" s="116">
        <v>10</v>
      </c>
    </row>
    <row r="79" spans="1:11" ht="14.1" customHeight="1" x14ac:dyDescent="0.2">
      <c r="A79" s="306">
        <v>94</v>
      </c>
      <c r="B79" s="307" t="s">
        <v>318</v>
      </c>
      <c r="C79" s="308"/>
      <c r="D79" s="113">
        <v>0.96290002832058907</v>
      </c>
      <c r="E79" s="115">
        <v>102</v>
      </c>
      <c r="F79" s="114">
        <v>18</v>
      </c>
      <c r="G79" s="114">
        <v>40</v>
      </c>
      <c r="H79" s="114">
        <v>44</v>
      </c>
      <c r="I79" s="140">
        <v>27</v>
      </c>
      <c r="J79" s="115">
        <v>75</v>
      </c>
      <c r="K79" s="116" t="s">
        <v>515</v>
      </c>
    </row>
    <row r="80" spans="1:11" ht="14.1" customHeight="1" x14ac:dyDescent="0.2">
      <c r="A80" s="306" t="s">
        <v>319</v>
      </c>
      <c r="B80" s="307" t="s">
        <v>320</v>
      </c>
      <c r="C80" s="308"/>
      <c r="D80" s="113">
        <v>0</v>
      </c>
      <c r="E80" s="115">
        <v>0</v>
      </c>
      <c r="F80" s="114">
        <v>0</v>
      </c>
      <c r="G80" s="114">
        <v>0</v>
      </c>
      <c r="H80" s="114">
        <v>0</v>
      </c>
      <c r="I80" s="140">
        <v>0</v>
      </c>
      <c r="J80" s="115">
        <v>0</v>
      </c>
      <c r="K80" s="116">
        <v>0</v>
      </c>
    </row>
    <row r="81" spans="1:11" ht="14.1" customHeight="1" x14ac:dyDescent="0.2">
      <c r="A81" s="310" t="s">
        <v>321</v>
      </c>
      <c r="B81" s="311" t="s">
        <v>334</v>
      </c>
      <c r="C81" s="312"/>
      <c r="D81" s="125">
        <v>0.22656471254602095</v>
      </c>
      <c r="E81" s="143">
        <v>24</v>
      </c>
      <c r="F81" s="144">
        <v>29</v>
      </c>
      <c r="G81" s="144">
        <v>79</v>
      </c>
      <c r="H81" s="144">
        <v>19</v>
      </c>
      <c r="I81" s="145">
        <v>23</v>
      </c>
      <c r="J81" s="143">
        <v>1</v>
      </c>
      <c r="K81" s="146">
        <v>4.3478260869565215</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372</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366</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373</v>
      </c>
      <c r="B3" s="571"/>
      <c r="C3" s="571"/>
      <c r="D3" s="571"/>
      <c r="E3" s="571"/>
      <c r="F3" s="571"/>
      <c r="G3" s="571"/>
      <c r="H3" s="571"/>
      <c r="I3" s="571"/>
      <c r="J3" s="571"/>
      <c r="K3" s="571"/>
    </row>
    <row r="4" spans="1:13" s="94" customFormat="1" ht="12" customHeight="1" x14ac:dyDescent="0.2">
      <c r="A4" s="410" t="s">
        <v>374</v>
      </c>
      <c r="B4" s="411"/>
      <c r="C4" s="411"/>
      <c r="D4" s="411"/>
      <c r="E4" s="411"/>
      <c r="F4" s="411"/>
      <c r="G4" s="411"/>
      <c r="H4" s="411"/>
      <c r="I4" s="411"/>
      <c r="J4" s="411"/>
      <c r="K4" s="411"/>
      <c r="L4" s="411"/>
      <c r="M4" s="411"/>
    </row>
    <row r="5" spans="1:13" s="94" customFormat="1" ht="12" customHeight="1" x14ac:dyDescent="0.2">
      <c r="A5" s="667" t="s">
        <v>375</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376</v>
      </c>
      <c r="B7" s="668" t="s">
        <v>377</v>
      </c>
      <c r="C7" s="668"/>
      <c r="D7" s="668"/>
      <c r="E7" s="668"/>
      <c r="F7" s="668"/>
      <c r="G7" s="668"/>
      <c r="H7" s="669"/>
      <c r="I7" s="668" t="s">
        <v>378</v>
      </c>
      <c r="J7" s="668"/>
      <c r="K7" s="669"/>
      <c r="L7" s="670" t="s">
        <v>379</v>
      </c>
      <c r="M7" s="671"/>
    </row>
    <row r="8" spans="1:13" ht="23.85" customHeight="1" x14ac:dyDescent="0.2">
      <c r="A8" s="583"/>
      <c r="B8" s="414" t="s">
        <v>104</v>
      </c>
      <c r="C8" s="415" t="s">
        <v>106</v>
      </c>
      <c r="D8" s="415" t="s">
        <v>107</v>
      </c>
      <c r="E8" s="415" t="s">
        <v>380</v>
      </c>
      <c r="F8" s="415" t="s">
        <v>381</v>
      </c>
      <c r="G8" s="415" t="s">
        <v>108</v>
      </c>
      <c r="H8" s="416" t="s">
        <v>382</v>
      </c>
      <c r="I8" s="414" t="s">
        <v>104</v>
      </c>
      <c r="J8" s="414" t="s">
        <v>383</v>
      </c>
      <c r="K8" s="417" t="s">
        <v>384</v>
      </c>
      <c r="L8" s="418" t="s">
        <v>385</v>
      </c>
      <c r="M8" s="419" t="s">
        <v>386</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387</v>
      </c>
      <c r="B10" s="115">
        <v>99402</v>
      </c>
      <c r="C10" s="114">
        <v>52784</v>
      </c>
      <c r="D10" s="114">
        <v>46618</v>
      </c>
      <c r="E10" s="114">
        <v>76926</v>
      </c>
      <c r="F10" s="114">
        <v>21189</v>
      </c>
      <c r="G10" s="114">
        <v>16057</v>
      </c>
      <c r="H10" s="114">
        <v>24135</v>
      </c>
      <c r="I10" s="115">
        <v>29191</v>
      </c>
      <c r="J10" s="114">
        <v>21771</v>
      </c>
      <c r="K10" s="114">
        <v>7420</v>
      </c>
      <c r="L10" s="423">
        <v>8701</v>
      </c>
      <c r="M10" s="424">
        <v>8599</v>
      </c>
    </row>
    <row r="11" spans="1:13" ht="11.1" customHeight="1" x14ac:dyDescent="0.2">
      <c r="A11" s="422" t="s">
        <v>388</v>
      </c>
      <c r="B11" s="115">
        <v>103082</v>
      </c>
      <c r="C11" s="114">
        <v>55653</v>
      </c>
      <c r="D11" s="114">
        <v>47429</v>
      </c>
      <c r="E11" s="114">
        <v>80232</v>
      </c>
      <c r="F11" s="114">
        <v>21566</v>
      </c>
      <c r="G11" s="114">
        <v>16250</v>
      </c>
      <c r="H11" s="114">
        <v>25517</v>
      </c>
      <c r="I11" s="115">
        <v>30034</v>
      </c>
      <c r="J11" s="114">
        <v>22041</v>
      </c>
      <c r="K11" s="114">
        <v>7993</v>
      </c>
      <c r="L11" s="423">
        <v>9048</v>
      </c>
      <c r="M11" s="424">
        <v>5560</v>
      </c>
    </row>
    <row r="12" spans="1:13" ht="11.1" customHeight="1" x14ac:dyDescent="0.2">
      <c r="A12" s="422" t="s">
        <v>389</v>
      </c>
      <c r="B12" s="115">
        <v>105180</v>
      </c>
      <c r="C12" s="114">
        <v>56973</v>
      </c>
      <c r="D12" s="114">
        <v>48207</v>
      </c>
      <c r="E12" s="114">
        <v>81894</v>
      </c>
      <c r="F12" s="114">
        <v>21990</v>
      </c>
      <c r="G12" s="114">
        <v>17623</v>
      </c>
      <c r="H12" s="114">
        <v>26045</v>
      </c>
      <c r="I12" s="115">
        <v>30305</v>
      </c>
      <c r="J12" s="114">
        <v>22103</v>
      </c>
      <c r="K12" s="114">
        <v>8202</v>
      </c>
      <c r="L12" s="423">
        <v>10478</v>
      </c>
      <c r="M12" s="424">
        <v>8791</v>
      </c>
    </row>
    <row r="13" spans="1:13" s="110" customFormat="1" ht="11.1" customHeight="1" x14ac:dyDescent="0.2">
      <c r="A13" s="422" t="s">
        <v>390</v>
      </c>
      <c r="B13" s="115">
        <v>101380</v>
      </c>
      <c r="C13" s="114">
        <v>53849</v>
      </c>
      <c r="D13" s="114">
        <v>47531</v>
      </c>
      <c r="E13" s="114">
        <v>78038</v>
      </c>
      <c r="F13" s="114">
        <v>22031</v>
      </c>
      <c r="G13" s="114">
        <v>16791</v>
      </c>
      <c r="H13" s="114">
        <v>25360</v>
      </c>
      <c r="I13" s="115">
        <v>30320</v>
      </c>
      <c r="J13" s="114">
        <v>22407</v>
      </c>
      <c r="K13" s="114">
        <v>7913</v>
      </c>
      <c r="L13" s="423">
        <v>5352</v>
      </c>
      <c r="M13" s="424">
        <v>9289</v>
      </c>
    </row>
    <row r="14" spans="1:13" ht="15" customHeight="1" x14ac:dyDescent="0.2">
      <c r="A14" s="422" t="s">
        <v>391</v>
      </c>
      <c r="B14" s="115">
        <v>103045</v>
      </c>
      <c r="C14" s="114">
        <v>55143</v>
      </c>
      <c r="D14" s="114">
        <v>47902</v>
      </c>
      <c r="E14" s="114">
        <v>76138</v>
      </c>
      <c r="F14" s="114">
        <v>25754</v>
      </c>
      <c r="G14" s="114">
        <v>16615</v>
      </c>
      <c r="H14" s="114">
        <v>26054</v>
      </c>
      <c r="I14" s="115">
        <v>29866</v>
      </c>
      <c r="J14" s="114">
        <v>21730</v>
      </c>
      <c r="K14" s="114">
        <v>8136</v>
      </c>
      <c r="L14" s="423">
        <v>10604</v>
      </c>
      <c r="M14" s="424">
        <v>9109</v>
      </c>
    </row>
    <row r="15" spans="1:13" ht="11.1" customHeight="1" x14ac:dyDescent="0.2">
      <c r="A15" s="422" t="s">
        <v>388</v>
      </c>
      <c r="B15" s="115">
        <v>106236</v>
      </c>
      <c r="C15" s="114">
        <v>57442</v>
      </c>
      <c r="D15" s="114">
        <v>48794</v>
      </c>
      <c r="E15" s="114">
        <v>78267</v>
      </c>
      <c r="F15" s="114">
        <v>26834</v>
      </c>
      <c r="G15" s="114">
        <v>16694</v>
      </c>
      <c r="H15" s="114">
        <v>27338</v>
      </c>
      <c r="I15" s="115">
        <v>30885</v>
      </c>
      <c r="J15" s="114">
        <v>22275</v>
      </c>
      <c r="K15" s="114">
        <v>8610</v>
      </c>
      <c r="L15" s="423">
        <v>8905</v>
      </c>
      <c r="M15" s="424">
        <v>5832</v>
      </c>
    </row>
    <row r="16" spans="1:13" ht="11.1" customHeight="1" x14ac:dyDescent="0.2">
      <c r="A16" s="422" t="s">
        <v>389</v>
      </c>
      <c r="B16" s="115">
        <v>108493</v>
      </c>
      <c r="C16" s="114">
        <v>58899</v>
      </c>
      <c r="D16" s="114">
        <v>49594</v>
      </c>
      <c r="E16" s="114">
        <v>80961</v>
      </c>
      <c r="F16" s="114">
        <v>27305</v>
      </c>
      <c r="G16" s="114">
        <v>18128</v>
      </c>
      <c r="H16" s="114">
        <v>27863</v>
      </c>
      <c r="I16" s="115">
        <v>30939</v>
      </c>
      <c r="J16" s="114">
        <v>22076</v>
      </c>
      <c r="K16" s="114">
        <v>8863</v>
      </c>
      <c r="L16" s="423">
        <v>15151</v>
      </c>
      <c r="M16" s="424">
        <v>13195</v>
      </c>
    </row>
    <row r="17" spans="1:13" s="110" customFormat="1" ht="11.1" customHeight="1" x14ac:dyDescent="0.2">
      <c r="A17" s="422" t="s">
        <v>390</v>
      </c>
      <c r="B17" s="115">
        <v>104633</v>
      </c>
      <c r="C17" s="114">
        <v>55835</v>
      </c>
      <c r="D17" s="114">
        <v>48798</v>
      </c>
      <c r="E17" s="114">
        <v>77779</v>
      </c>
      <c r="F17" s="114">
        <v>26789</v>
      </c>
      <c r="G17" s="114">
        <v>17174</v>
      </c>
      <c r="H17" s="114">
        <v>27138</v>
      </c>
      <c r="I17" s="115">
        <v>31176</v>
      </c>
      <c r="J17" s="114">
        <v>22503</v>
      </c>
      <c r="K17" s="114">
        <v>8673</v>
      </c>
      <c r="L17" s="423">
        <v>5377</v>
      </c>
      <c r="M17" s="424">
        <v>9431</v>
      </c>
    </row>
    <row r="18" spans="1:13" ht="15" customHeight="1" x14ac:dyDescent="0.2">
      <c r="A18" s="422" t="s">
        <v>392</v>
      </c>
      <c r="B18" s="115">
        <v>106137</v>
      </c>
      <c r="C18" s="114">
        <v>56847</v>
      </c>
      <c r="D18" s="114">
        <v>49290</v>
      </c>
      <c r="E18" s="114">
        <v>78350</v>
      </c>
      <c r="F18" s="114">
        <v>27698</v>
      </c>
      <c r="G18" s="114">
        <v>16803</v>
      </c>
      <c r="H18" s="114">
        <v>27886</v>
      </c>
      <c r="I18" s="115">
        <v>30709</v>
      </c>
      <c r="J18" s="114">
        <v>21932</v>
      </c>
      <c r="K18" s="114">
        <v>8777</v>
      </c>
      <c r="L18" s="423">
        <v>10721</v>
      </c>
      <c r="M18" s="424">
        <v>9396</v>
      </c>
    </row>
    <row r="19" spans="1:13" ht="11.1" customHeight="1" x14ac:dyDescent="0.2">
      <c r="A19" s="422" t="s">
        <v>388</v>
      </c>
      <c r="B19" s="115">
        <v>108884</v>
      </c>
      <c r="C19" s="114">
        <v>58870</v>
      </c>
      <c r="D19" s="114">
        <v>50014</v>
      </c>
      <c r="E19" s="114">
        <v>80431</v>
      </c>
      <c r="F19" s="114">
        <v>28323</v>
      </c>
      <c r="G19" s="114">
        <v>16624</v>
      </c>
      <c r="H19" s="114">
        <v>29194</v>
      </c>
      <c r="I19" s="115">
        <v>31789</v>
      </c>
      <c r="J19" s="114">
        <v>22399</v>
      </c>
      <c r="K19" s="114">
        <v>9390</v>
      </c>
      <c r="L19" s="423">
        <v>9640</v>
      </c>
      <c r="M19" s="424">
        <v>7039</v>
      </c>
    </row>
    <row r="20" spans="1:13" ht="11.1" customHeight="1" x14ac:dyDescent="0.2">
      <c r="A20" s="422" t="s">
        <v>389</v>
      </c>
      <c r="B20" s="115">
        <v>110805</v>
      </c>
      <c r="C20" s="114">
        <v>59913</v>
      </c>
      <c r="D20" s="114">
        <v>50892</v>
      </c>
      <c r="E20" s="114">
        <v>81978</v>
      </c>
      <c r="F20" s="114">
        <v>28749</v>
      </c>
      <c r="G20" s="114">
        <v>18033</v>
      </c>
      <c r="H20" s="114">
        <v>29667</v>
      </c>
      <c r="I20" s="115">
        <v>31888</v>
      </c>
      <c r="J20" s="114">
        <v>22267</v>
      </c>
      <c r="K20" s="114">
        <v>9621</v>
      </c>
      <c r="L20" s="423">
        <v>10643</v>
      </c>
      <c r="M20" s="424">
        <v>8954</v>
      </c>
    </row>
    <row r="21" spans="1:13" s="110" customFormat="1" ht="11.1" customHeight="1" x14ac:dyDescent="0.2">
      <c r="A21" s="422" t="s">
        <v>390</v>
      </c>
      <c r="B21" s="115">
        <v>106683</v>
      </c>
      <c r="C21" s="114">
        <v>56496</v>
      </c>
      <c r="D21" s="114">
        <v>50187</v>
      </c>
      <c r="E21" s="114">
        <v>78691</v>
      </c>
      <c r="F21" s="114">
        <v>27968</v>
      </c>
      <c r="G21" s="114">
        <v>17033</v>
      </c>
      <c r="H21" s="114">
        <v>28939</v>
      </c>
      <c r="I21" s="115">
        <v>32032</v>
      </c>
      <c r="J21" s="114">
        <v>22692</v>
      </c>
      <c r="K21" s="114">
        <v>9340</v>
      </c>
      <c r="L21" s="423">
        <v>5029</v>
      </c>
      <c r="M21" s="424">
        <v>9234</v>
      </c>
    </row>
    <row r="22" spans="1:13" ht="15" customHeight="1" x14ac:dyDescent="0.2">
      <c r="A22" s="422" t="s">
        <v>393</v>
      </c>
      <c r="B22" s="115">
        <v>107509</v>
      </c>
      <c r="C22" s="114">
        <v>57163</v>
      </c>
      <c r="D22" s="114">
        <v>50346</v>
      </c>
      <c r="E22" s="114">
        <v>79202</v>
      </c>
      <c r="F22" s="114">
        <v>28096</v>
      </c>
      <c r="G22" s="114">
        <v>16571</v>
      </c>
      <c r="H22" s="114">
        <v>29538</v>
      </c>
      <c r="I22" s="115">
        <v>31768</v>
      </c>
      <c r="J22" s="114">
        <v>22381</v>
      </c>
      <c r="K22" s="114">
        <v>9387</v>
      </c>
      <c r="L22" s="423">
        <v>9443</v>
      </c>
      <c r="M22" s="424">
        <v>8694</v>
      </c>
    </row>
    <row r="23" spans="1:13" ht="11.1" customHeight="1" x14ac:dyDescent="0.2">
      <c r="A23" s="422" t="s">
        <v>388</v>
      </c>
      <c r="B23" s="115">
        <v>110649</v>
      </c>
      <c r="C23" s="114">
        <v>59660</v>
      </c>
      <c r="D23" s="114">
        <v>50989</v>
      </c>
      <c r="E23" s="114">
        <v>81315</v>
      </c>
      <c r="F23" s="114">
        <v>28646</v>
      </c>
      <c r="G23" s="114">
        <v>16538</v>
      </c>
      <c r="H23" s="114">
        <v>31037</v>
      </c>
      <c r="I23" s="115">
        <v>32491</v>
      </c>
      <c r="J23" s="114">
        <v>22604</v>
      </c>
      <c r="K23" s="114">
        <v>9887</v>
      </c>
      <c r="L23" s="423">
        <v>9173</v>
      </c>
      <c r="M23" s="424">
        <v>6196</v>
      </c>
    </row>
    <row r="24" spans="1:13" ht="11.1" customHeight="1" x14ac:dyDescent="0.2">
      <c r="A24" s="422" t="s">
        <v>389</v>
      </c>
      <c r="B24" s="115">
        <v>113086</v>
      </c>
      <c r="C24" s="114">
        <v>61103</v>
      </c>
      <c r="D24" s="114">
        <v>51983</v>
      </c>
      <c r="E24" s="114">
        <v>82800</v>
      </c>
      <c r="F24" s="114">
        <v>28947</v>
      </c>
      <c r="G24" s="114">
        <v>18057</v>
      </c>
      <c r="H24" s="114">
        <v>31540</v>
      </c>
      <c r="I24" s="115">
        <v>32927</v>
      </c>
      <c r="J24" s="114">
        <v>22553</v>
      </c>
      <c r="K24" s="114">
        <v>10374</v>
      </c>
      <c r="L24" s="423">
        <v>10495</v>
      </c>
      <c r="M24" s="424">
        <v>8470</v>
      </c>
    </row>
    <row r="25" spans="1:13" s="110" customFormat="1" ht="11.1" customHeight="1" x14ac:dyDescent="0.2">
      <c r="A25" s="422" t="s">
        <v>390</v>
      </c>
      <c r="B25" s="115">
        <v>108961</v>
      </c>
      <c r="C25" s="114">
        <v>57786</v>
      </c>
      <c r="D25" s="114">
        <v>51175</v>
      </c>
      <c r="E25" s="114">
        <v>78981</v>
      </c>
      <c r="F25" s="114">
        <v>28646</v>
      </c>
      <c r="G25" s="114">
        <v>17056</v>
      </c>
      <c r="H25" s="114">
        <v>30700</v>
      </c>
      <c r="I25" s="115">
        <v>33115</v>
      </c>
      <c r="J25" s="114">
        <v>23003</v>
      </c>
      <c r="K25" s="114">
        <v>10112</v>
      </c>
      <c r="L25" s="423">
        <v>5565</v>
      </c>
      <c r="M25" s="424">
        <v>9745</v>
      </c>
    </row>
    <row r="26" spans="1:13" ht="15" customHeight="1" x14ac:dyDescent="0.2">
      <c r="A26" s="422" t="s">
        <v>394</v>
      </c>
      <c r="B26" s="115">
        <v>110670</v>
      </c>
      <c r="C26" s="114">
        <v>59288</v>
      </c>
      <c r="D26" s="114">
        <v>51382</v>
      </c>
      <c r="E26" s="114">
        <v>80326</v>
      </c>
      <c r="F26" s="114">
        <v>29002</v>
      </c>
      <c r="G26" s="114">
        <v>16714</v>
      </c>
      <c r="H26" s="114">
        <v>31543</v>
      </c>
      <c r="I26" s="115">
        <v>32719</v>
      </c>
      <c r="J26" s="114">
        <v>22558</v>
      </c>
      <c r="K26" s="114">
        <v>10161</v>
      </c>
      <c r="L26" s="423">
        <v>11284</v>
      </c>
      <c r="M26" s="424">
        <v>9628</v>
      </c>
    </row>
    <row r="27" spans="1:13" ht="11.1" customHeight="1" x14ac:dyDescent="0.2">
      <c r="A27" s="422" t="s">
        <v>388</v>
      </c>
      <c r="B27" s="115">
        <v>112899</v>
      </c>
      <c r="C27" s="114">
        <v>60782</v>
      </c>
      <c r="D27" s="114">
        <v>52117</v>
      </c>
      <c r="E27" s="114">
        <v>81989</v>
      </c>
      <c r="F27" s="114">
        <v>29598</v>
      </c>
      <c r="G27" s="114">
        <v>16536</v>
      </c>
      <c r="H27" s="114">
        <v>32744</v>
      </c>
      <c r="I27" s="115">
        <v>33744</v>
      </c>
      <c r="J27" s="114">
        <v>23078</v>
      </c>
      <c r="K27" s="114">
        <v>10666</v>
      </c>
      <c r="L27" s="423">
        <v>8063</v>
      </c>
      <c r="M27" s="424">
        <v>6018</v>
      </c>
    </row>
    <row r="28" spans="1:13" ht="11.1" customHeight="1" x14ac:dyDescent="0.2">
      <c r="A28" s="422" t="s">
        <v>389</v>
      </c>
      <c r="B28" s="115">
        <v>114725</v>
      </c>
      <c r="C28" s="114">
        <v>61671</v>
      </c>
      <c r="D28" s="114">
        <v>53054</v>
      </c>
      <c r="E28" s="114">
        <v>84631</v>
      </c>
      <c r="F28" s="114">
        <v>29962</v>
      </c>
      <c r="G28" s="114">
        <v>17889</v>
      </c>
      <c r="H28" s="114">
        <v>33072</v>
      </c>
      <c r="I28" s="115">
        <v>33869</v>
      </c>
      <c r="J28" s="114">
        <v>22901</v>
      </c>
      <c r="K28" s="114">
        <v>10968</v>
      </c>
      <c r="L28" s="423">
        <v>11086</v>
      </c>
      <c r="M28" s="424">
        <v>9375</v>
      </c>
    </row>
    <row r="29" spans="1:13" s="110" customFormat="1" ht="11.1" customHeight="1" x14ac:dyDescent="0.2">
      <c r="A29" s="422" t="s">
        <v>390</v>
      </c>
      <c r="B29" s="115">
        <v>110724</v>
      </c>
      <c r="C29" s="114">
        <v>58400</v>
      </c>
      <c r="D29" s="114">
        <v>52324</v>
      </c>
      <c r="E29" s="114">
        <v>80958</v>
      </c>
      <c r="F29" s="114">
        <v>29744</v>
      </c>
      <c r="G29" s="114">
        <v>17040</v>
      </c>
      <c r="H29" s="114">
        <v>32198</v>
      </c>
      <c r="I29" s="115">
        <v>33740</v>
      </c>
      <c r="J29" s="114">
        <v>23150</v>
      </c>
      <c r="K29" s="114">
        <v>10590</v>
      </c>
      <c r="L29" s="423">
        <v>5515</v>
      </c>
      <c r="M29" s="424">
        <v>9572</v>
      </c>
    </row>
    <row r="30" spans="1:13" ht="15" customHeight="1" x14ac:dyDescent="0.2">
      <c r="A30" s="422" t="s">
        <v>395</v>
      </c>
      <c r="B30" s="115">
        <v>112726</v>
      </c>
      <c r="C30" s="114">
        <v>59784</v>
      </c>
      <c r="D30" s="114">
        <v>52942</v>
      </c>
      <c r="E30" s="114">
        <v>82244</v>
      </c>
      <c r="F30" s="114">
        <v>30467</v>
      </c>
      <c r="G30" s="114">
        <v>16702</v>
      </c>
      <c r="H30" s="114">
        <v>33025</v>
      </c>
      <c r="I30" s="115">
        <v>33038</v>
      </c>
      <c r="J30" s="114">
        <v>22458</v>
      </c>
      <c r="K30" s="114">
        <v>10580</v>
      </c>
      <c r="L30" s="423">
        <v>10785</v>
      </c>
      <c r="M30" s="424">
        <v>8818</v>
      </c>
    </row>
    <row r="31" spans="1:13" ht="11.1" customHeight="1" x14ac:dyDescent="0.2">
      <c r="A31" s="422" t="s">
        <v>388</v>
      </c>
      <c r="B31" s="115">
        <v>115268</v>
      </c>
      <c r="C31" s="114">
        <v>61718</v>
      </c>
      <c r="D31" s="114">
        <v>53550</v>
      </c>
      <c r="E31" s="114">
        <v>84030</v>
      </c>
      <c r="F31" s="114">
        <v>31228</v>
      </c>
      <c r="G31" s="114">
        <v>16597</v>
      </c>
      <c r="H31" s="114">
        <v>34223</v>
      </c>
      <c r="I31" s="115">
        <v>33885</v>
      </c>
      <c r="J31" s="114">
        <v>22712</v>
      </c>
      <c r="K31" s="114">
        <v>11173</v>
      </c>
      <c r="L31" s="423">
        <v>8608</v>
      </c>
      <c r="M31" s="424">
        <v>6173</v>
      </c>
    </row>
    <row r="32" spans="1:13" ht="11.1" customHeight="1" x14ac:dyDescent="0.2">
      <c r="A32" s="422" t="s">
        <v>389</v>
      </c>
      <c r="B32" s="115">
        <v>117630</v>
      </c>
      <c r="C32" s="114">
        <v>63047</v>
      </c>
      <c r="D32" s="114">
        <v>54583</v>
      </c>
      <c r="E32" s="114">
        <v>85886</v>
      </c>
      <c r="F32" s="114">
        <v>31740</v>
      </c>
      <c r="G32" s="114">
        <v>17969</v>
      </c>
      <c r="H32" s="114">
        <v>34651</v>
      </c>
      <c r="I32" s="115">
        <v>34078</v>
      </c>
      <c r="J32" s="114">
        <v>22537</v>
      </c>
      <c r="K32" s="114">
        <v>11541</v>
      </c>
      <c r="L32" s="423">
        <v>10717</v>
      </c>
      <c r="M32" s="424">
        <v>8721</v>
      </c>
    </row>
    <row r="33" spans="1:13" s="110" customFormat="1" ht="11.1" customHeight="1" x14ac:dyDescent="0.2">
      <c r="A33" s="422" t="s">
        <v>390</v>
      </c>
      <c r="B33" s="115">
        <v>114187</v>
      </c>
      <c r="C33" s="114">
        <v>60159</v>
      </c>
      <c r="D33" s="114">
        <v>54028</v>
      </c>
      <c r="E33" s="114">
        <v>82545</v>
      </c>
      <c r="F33" s="114">
        <v>31639</v>
      </c>
      <c r="G33" s="114">
        <v>17074</v>
      </c>
      <c r="H33" s="114">
        <v>33822</v>
      </c>
      <c r="I33" s="115">
        <v>34099</v>
      </c>
      <c r="J33" s="114">
        <v>22866</v>
      </c>
      <c r="K33" s="114">
        <v>11233</v>
      </c>
      <c r="L33" s="423">
        <v>5907</v>
      </c>
      <c r="M33" s="424">
        <v>9428</v>
      </c>
    </row>
    <row r="34" spans="1:13" ht="15" customHeight="1" x14ac:dyDescent="0.2">
      <c r="A34" s="422" t="s">
        <v>396</v>
      </c>
      <c r="B34" s="115">
        <v>116071</v>
      </c>
      <c r="C34" s="114">
        <v>61619</v>
      </c>
      <c r="D34" s="114">
        <v>54452</v>
      </c>
      <c r="E34" s="114">
        <v>83841</v>
      </c>
      <c r="F34" s="114">
        <v>32229</v>
      </c>
      <c r="G34" s="114">
        <v>16720</v>
      </c>
      <c r="H34" s="114">
        <v>34692</v>
      </c>
      <c r="I34" s="115">
        <v>33722</v>
      </c>
      <c r="J34" s="114">
        <v>22391</v>
      </c>
      <c r="K34" s="114">
        <v>11331</v>
      </c>
      <c r="L34" s="423">
        <v>10977</v>
      </c>
      <c r="M34" s="424">
        <v>9114</v>
      </c>
    </row>
    <row r="35" spans="1:13" ht="11.1" customHeight="1" x14ac:dyDescent="0.2">
      <c r="A35" s="422" t="s">
        <v>388</v>
      </c>
      <c r="B35" s="115">
        <v>118400</v>
      </c>
      <c r="C35" s="114">
        <v>63384</v>
      </c>
      <c r="D35" s="114">
        <v>55016</v>
      </c>
      <c r="E35" s="114">
        <v>85499</v>
      </c>
      <c r="F35" s="114">
        <v>32901</v>
      </c>
      <c r="G35" s="114">
        <v>16558</v>
      </c>
      <c r="H35" s="114">
        <v>35844</v>
      </c>
      <c r="I35" s="115">
        <v>34650</v>
      </c>
      <c r="J35" s="114">
        <v>22691</v>
      </c>
      <c r="K35" s="114">
        <v>11959</v>
      </c>
      <c r="L35" s="423">
        <v>8622</v>
      </c>
      <c r="M35" s="424">
        <v>6395</v>
      </c>
    </row>
    <row r="36" spans="1:13" ht="11.1" customHeight="1" x14ac:dyDescent="0.2">
      <c r="A36" s="422" t="s">
        <v>389</v>
      </c>
      <c r="B36" s="115">
        <v>120706</v>
      </c>
      <c r="C36" s="114">
        <v>64666</v>
      </c>
      <c r="D36" s="114">
        <v>56040</v>
      </c>
      <c r="E36" s="114">
        <v>87441</v>
      </c>
      <c r="F36" s="114">
        <v>33265</v>
      </c>
      <c r="G36" s="114">
        <v>18000</v>
      </c>
      <c r="H36" s="114">
        <v>36360</v>
      </c>
      <c r="I36" s="115">
        <v>34667</v>
      </c>
      <c r="J36" s="114">
        <v>22403</v>
      </c>
      <c r="K36" s="114">
        <v>12264</v>
      </c>
      <c r="L36" s="423">
        <v>11038</v>
      </c>
      <c r="M36" s="424">
        <v>9043</v>
      </c>
    </row>
    <row r="37" spans="1:13" s="110" customFormat="1" ht="11.1" customHeight="1" x14ac:dyDescent="0.2">
      <c r="A37" s="422" t="s">
        <v>390</v>
      </c>
      <c r="B37" s="115">
        <v>117665</v>
      </c>
      <c r="C37" s="114">
        <v>62106</v>
      </c>
      <c r="D37" s="114">
        <v>55559</v>
      </c>
      <c r="E37" s="114">
        <v>84606</v>
      </c>
      <c r="F37" s="114">
        <v>33059</v>
      </c>
      <c r="G37" s="114">
        <v>17235</v>
      </c>
      <c r="H37" s="114">
        <v>35744</v>
      </c>
      <c r="I37" s="115">
        <v>34774</v>
      </c>
      <c r="J37" s="114">
        <v>22879</v>
      </c>
      <c r="K37" s="114">
        <v>11895</v>
      </c>
      <c r="L37" s="423">
        <v>6276</v>
      </c>
      <c r="M37" s="424">
        <v>9440</v>
      </c>
    </row>
    <row r="38" spans="1:13" ht="15" customHeight="1" x14ac:dyDescent="0.2">
      <c r="A38" s="425" t="s">
        <v>397</v>
      </c>
      <c r="B38" s="115">
        <v>119805</v>
      </c>
      <c r="C38" s="114">
        <v>63807</v>
      </c>
      <c r="D38" s="114">
        <v>55998</v>
      </c>
      <c r="E38" s="114">
        <v>86200</v>
      </c>
      <c r="F38" s="114">
        <v>33605</v>
      </c>
      <c r="G38" s="114">
        <v>16986</v>
      </c>
      <c r="H38" s="114">
        <v>36725</v>
      </c>
      <c r="I38" s="115">
        <v>34301</v>
      </c>
      <c r="J38" s="114">
        <v>22338</v>
      </c>
      <c r="K38" s="114">
        <v>11963</v>
      </c>
      <c r="L38" s="423">
        <v>11827</v>
      </c>
      <c r="M38" s="424">
        <v>9840</v>
      </c>
    </row>
    <row r="39" spans="1:13" ht="11.1" customHeight="1" x14ac:dyDescent="0.2">
      <c r="A39" s="422" t="s">
        <v>388</v>
      </c>
      <c r="B39" s="115">
        <v>122166</v>
      </c>
      <c r="C39" s="114">
        <v>65517</v>
      </c>
      <c r="D39" s="114">
        <v>56649</v>
      </c>
      <c r="E39" s="114">
        <v>87852</v>
      </c>
      <c r="F39" s="114">
        <v>34314</v>
      </c>
      <c r="G39" s="114">
        <v>16808</v>
      </c>
      <c r="H39" s="114">
        <v>37907</v>
      </c>
      <c r="I39" s="115">
        <v>35378</v>
      </c>
      <c r="J39" s="114">
        <v>22864</v>
      </c>
      <c r="K39" s="114">
        <v>12514</v>
      </c>
      <c r="L39" s="423">
        <v>9265</v>
      </c>
      <c r="M39" s="424">
        <v>7007</v>
      </c>
    </row>
    <row r="40" spans="1:13" ht="11.1" customHeight="1" x14ac:dyDescent="0.2">
      <c r="A40" s="425" t="s">
        <v>389</v>
      </c>
      <c r="B40" s="115">
        <v>124570</v>
      </c>
      <c r="C40" s="114">
        <v>66947</v>
      </c>
      <c r="D40" s="114">
        <v>57623</v>
      </c>
      <c r="E40" s="114">
        <v>89871</v>
      </c>
      <c r="F40" s="114">
        <v>34699</v>
      </c>
      <c r="G40" s="114">
        <v>18317</v>
      </c>
      <c r="H40" s="114">
        <v>38400</v>
      </c>
      <c r="I40" s="115">
        <v>35391</v>
      </c>
      <c r="J40" s="114">
        <v>22495</v>
      </c>
      <c r="K40" s="114">
        <v>12896</v>
      </c>
      <c r="L40" s="423">
        <v>12551</v>
      </c>
      <c r="M40" s="424">
        <v>10410</v>
      </c>
    </row>
    <row r="41" spans="1:13" s="110" customFormat="1" ht="11.1" customHeight="1" x14ac:dyDescent="0.2">
      <c r="A41" s="422" t="s">
        <v>390</v>
      </c>
      <c r="B41" s="115">
        <v>121606</v>
      </c>
      <c r="C41" s="114">
        <v>64481</v>
      </c>
      <c r="D41" s="114">
        <v>57125</v>
      </c>
      <c r="E41" s="114">
        <v>87147</v>
      </c>
      <c r="F41" s="114">
        <v>34459</v>
      </c>
      <c r="G41" s="114">
        <v>17713</v>
      </c>
      <c r="H41" s="114">
        <v>37601</v>
      </c>
      <c r="I41" s="115">
        <v>35817</v>
      </c>
      <c r="J41" s="114">
        <v>23115</v>
      </c>
      <c r="K41" s="114">
        <v>12702</v>
      </c>
      <c r="L41" s="423">
        <v>6999</v>
      </c>
      <c r="M41" s="424">
        <v>9983</v>
      </c>
    </row>
    <row r="42" spans="1:13" ht="15" customHeight="1" x14ac:dyDescent="0.2">
      <c r="A42" s="422" t="s">
        <v>398</v>
      </c>
      <c r="B42" s="115">
        <v>123355</v>
      </c>
      <c r="C42" s="114">
        <v>65846</v>
      </c>
      <c r="D42" s="114">
        <v>57509</v>
      </c>
      <c r="E42" s="114">
        <v>88584</v>
      </c>
      <c r="F42" s="114">
        <v>34771</v>
      </c>
      <c r="G42" s="114">
        <v>17287</v>
      </c>
      <c r="H42" s="114">
        <v>38377</v>
      </c>
      <c r="I42" s="115">
        <v>35475</v>
      </c>
      <c r="J42" s="114">
        <v>22523</v>
      </c>
      <c r="K42" s="114">
        <v>12952</v>
      </c>
      <c r="L42" s="423">
        <v>11983</v>
      </c>
      <c r="M42" s="424">
        <v>10227</v>
      </c>
    </row>
    <row r="43" spans="1:13" ht="11.1" customHeight="1" x14ac:dyDescent="0.2">
      <c r="A43" s="422" t="s">
        <v>388</v>
      </c>
      <c r="B43" s="115">
        <v>125942</v>
      </c>
      <c r="C43" s="114">
        <v>67954</v>
      </c>
      <c r="D43" s="114">
        <v>57988</v>
      </c>
      <c r="E43" s="114">
        <v>90503</v>
      </c>
      <c r="F43" s="114">
        <v>35439</v>
      </c>
      <c r="G43" s="114">
        <v>17202</v>
      </c>
      <c r="H43" s="114">
        <v>39597</v>
      </c>
      <c r="I43" s="115">
        <v>36637</v>
      </c>
      <c r="J43" s="114">
        <v>23015</v>
      </c>
      <c r="K43" s="114">
        <v>13622</v>
      </c>
      <c r="L43" s="423">
        <v>9859</v>
      </c>
      <c r="M43" s="424">
        <v>7498</v>
      </c>
    </row>
    <row r="44" spans="1:13" ht="11.1" customHeight="1" x14ac:dyDescent="0.2">
      <c r="A44" s="422" t="s">
        <v>389</v>
      </c>
      <c r="B44" s="115">
        <v>128429</v>
      </c>
      <c r="C44" s="114">
        <v>69477</v>
      </c>
      <c r="D44" s="114">
        <v>58952</v>
      </c>
      <c r="E44" s="114">
        <v>92663</v>
      </c>
      <c r="F44" s="114">
        <v>35766</v>
      </c>
      <c r="G44" s="114">
        <v>18613</v>
      </c>
      <c r="H44" s="114">
        <v>40155</v>
      </c>
      <c r="I44" s="115">
        <v>36528</v>
      </c>
      <c r="J44" s="114">
        <v>22538</v>
      </c>
      <c r="K44" s="114">
        <v>13990</v>
      </c>
      <c r="L44" s="423">
        <v>12567</v>
      </c>
      <c r="M44" s="424">
        <v>10506</v>
      </c>
    </row>
    <row r="45" spans="1:13" s="110" customFormat="1" ht="11.1" customHeight="1" x14ac:dyDescent="0.2">
      <c r="A45" s="422" t="s">
        <v>390</v>
      </c>
      <c r="B45" s="115">
        <v>125310</v>
      </c>
      <c r="C45" s="114">
        <v>66877</v>
      </c>
      <c r="D45" s="114">
        <v>58433</v>
      </c>
      <c r="E45" s="114">
        <v>89741</v>
      </c>
      <c r="F45" s="114">
        <v>35569</v>
      </c>
      <c r="G45" s="114">
        <v>17875</v>
      </c>
      <c r="H45" s="114">
        <v>39380</v>
      </c>
      <c r="I45" s="115">
        <v>36798</v>
      </c>
      <c r="J45" s="114">
        <v>22972</v>
      </c>
      <c r="K45" s="114">
        <v>13826</v>
      </c>
      <c r="L45" s="423">
        <v>7390</v>
      </c>
      <c r="M45" s="424">
        <v>10449</v>
      </c>
    </row>
    <row r="46" spans="1:13" ht="15" customHeight="1" x14ac:dyDescent="0.2">
      <c r="A46" s="422" t="s">
        <v>399</v>
      </c>
      <c r="B46" s="115">
        <v>126723</v>
      </c>
      <c r="C46" s="114">
        <v>68055</v>
      </c>
      <c r="D46" s="114">
        <v>58668</v>
      </c>
      <c r="E46" s="114">
        <v>90866</v>
      </c>
      <c r="F46" s="114">
        <v>35857</v>
      </c>
      <c r="G46" s="114">
        <v>17498</v>
      </c>
      <c r="H46" s="114">
        <v>40001</v>
      </c>
      <c r="I46" s="115">
        <v>36291</v>
      </c>
      <c r="J46" s="114">
        <v>22385</v>
      </c>
      <c r="K46" s="114">
        <v>13906</v>
      </c>
      <c r="L46" s="423">
        <v>12423</v>
      </c>
      <c r="M46" s="424">
        <v>11083</v>
      </c>
    </row>
    <row r="47" spans="1:13" ht="11.1" customHeight="1" x14ac:dyDescent="0.2">
      <c r="A47" s="422" t="s">
        <v>388</v>
      </c>
      <c r="B47" s="115">
        <v>128556</v>
      </c>
      <c r="C47" s="114">
        <v>69447</v>
      </c>
      <c r="D47" s="114">
        <v>59109</v>
      </c>
      <c r="E47" s="114">
        <v>91971</v>
      </c>
      <c r="F47" s="114">
        <v>36585</v>
      </c>
      <c r="G47" s="114">
        <v>17289</v>
      </c>
      <c r="H47" s="114">
        <v>41086</v>
      </c>
      <c r="I47" s="115">
        <v>37260</v>
      </c>
      <c r="J47" s="114">
        <v>22859</v>
      </c>
      <c r="K47" s="114">
        <v>14401</v>
      </c>
      <c r="L47" s="423">
        <v>9378</v>
      </c>
      <c r="M47" s="424">
        <v>7681</v>
      </c>
    </row>
    <row r="48" spans="1:13" ht="11.1" customHeight="1" x14ac:dyDescent="0.2">
      <c r="A48" s="422" t="s">
        <v>389</v>
      </c>
      <c r="B48" s="115">
        <v>130585</v>
      </c>
      <c r="C48" s="114">
        <v>70536</v>
      </c>
      <c r="D48" s="114">
        <v>60049</v>
      </c>
      <c r="E48" s="114">
        <v>93411</v>
      </c>
      <c r="F48" s="114">
        <v>37174</v>
      </c>
      <c r="G48" s="114">
        <v>18476</v>
      </c>
      <c r="H48" s="114">
        <v>41641</v>
      </c>
      <c r="I48" s="115">
        <v>37039</v>
      </c>
      <c r="J48" s="114">
        <v>22393</v>
      </c>
      <c r="K48" s="114">
        <v>14646</v>
      </c>
      <c r="L48" s="423">
        <v>11720</v>
      </c>
      <c r="M48" s="424">
        <v>10080</v>
      </c>
    </row>
    <row r="49" spans="1:17" s="110" customFormat="1" ht="11.1" customHeight="1" x14ac:dyDescent="0.2">
      <c r="A49" s="422" t="s">
        <v>390</v>
      </c>
      <c r="B49" s="115">
        <v>127370</v>
      </c>
      <c r="C49" s="114">
        <v>67869</v>
      </c>
      <c r="D49" s="114">
        <v>59501</v>
      </c>
      <c r="E49" s="114">
        <v>90346</v>
      </c>
      <c r="F49" s="114">
        <v>37024</v>
      </c>
      <c r="G49" s="114">
        <v>17770</v>
      </c>
      <c r="H49" s="114">
        <v>40765</v>
      </c>
      <c r="I49" s="115">
        <v>36855</v>
      </c>
      <c r="J49" s="114">
        <v>22670</v>
      </c>
      <c r="K49" s="114">
        <v>14185</v>
      </c>
      <c r="L49" s="423">
        <v>6615</v>
      </c>
      <c r="M49" s="424">
        <v>9856</v>
      </c>
    </row>
    <row r="50" spans="1:17" ht="15" customHeight="1" x14ac:dyDescent="0.2">
      <c r="A50" s="422" t="s">
        <v>400</v>
      </c>
      <c r="B50" s="143">
        <v>128182</v>
      </c>
      <c r="C50" s="144">
        <v>68623</v>
      </c>
      <c r="D50" s="144">
        <v>59559</v>
      </c>
      <c r="E50" s="144">
        <v>90994</v>
      </c>
      <c r="F50" s="144">
        <v>37188</v>
      </c>
      <c r="G50" s="144">
        <v>17331</v>
      </c>
      <c r="H50" s="144">
        <v>41274</v>
      </c>
      <c r="I50" s="143">
        <v>35129</v>
      </c>
      <c r="J50" s="144">
        <v>21539</v>
      </c>
      <c r="K50" s="144">
        <v>13590</v>
      </c>
      <c r="L50" s="426">
        <v>11128</v>
      </c>
      <c r="M50" s="427">
        <v>10593</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401</v>
      </c>
      <c r="B52" s="659"/>
      <c r="C52" s="659"/>
      <c r="D52" s="659"/>
      <c r="E52" s="659"/>
      <c r="F52" s="659"/>
      <c r="G52" s="659"/>
      <c r="H52" s="659"/>
      <c r="I52" s="659"/>
      <c r="J52" s="659"/>
      <c r="K52" s="659"/>
      <c r="L52" s="659"/>
      <c r="M52" s="659"/>
    </row>
    <row r="53" spans="1:17" ht="38.1" customHeight="1" x14ac:dyDescent="0.2">
      <c r="A53" s="660" t="s">
        <v>402</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521</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403</v>
      </c>
    </row>
    <row r="3" spans="1:2" ht="15" x14ac:dyDescent="0.25">
      <c r="B3" s="447" t="s">
        <v>404</v>
      </c>
    </row>
    <row r="5" spans="1:2" ht="29.25" customHeight="1" x14ac:dyDescent="0.2">
      <c r="B5" s="448" t="s">
        <v>405</v>
      </c>
    </row>
    <row r="6" spans="1:2" ht="9.9499999999999993" customHeight="1" x14ac:dyDescent="0.2">
      <c r="B6" s="448"/>
    </row>
    <row r="7" spans="1:2" ht="73.5" customHeight="1" x14ac:dyDescent="0.2">
      <c r="B7" s="448" t="s">
        <v>406</v>
      </c>
    </row>
    <row r="8" spans="1:2" ht="9.9499999999999993" customHeight="1" x14ac:dyDescent="0.2">
      <c r="B8" s="448"/>
    </row>
    <row r="9" spans="1:2" ht="50.25" customHeight="1" x14ac:dyDescent="0.2">
      <c r="B9" s="448" t="s">
        <v>407</v>
      </c>
    </row>
    <row r="10" spans="1:2" ht="9.9499999999999993" customHeight="1" x14ac:dyDescent="0.2">
      <c r="B10" s="448"/>
    </row>
    <row r="11" spans="1:2" ht="79.5" customHeight="1" x14ac:dyDescent="0.2">
      <c r="B11" s="448" t="s">
        <v>408</v>
      </c>
    </row>
    <row r="12" spans="1:2" ht="9.9499999999999993" customHeight="1" x14ac:dyDescent="0.2">
      <c r="B12" s="448"/>
    </row>
    <row r="13" spans="1:2" ht="48.75" customHeight="1" x14ac:dyDescent="0.2">
      <c r="B13" s="448" t="s">
        <v>409</v>
      </c>
    </row>
    <row r="14" spans="1:2" ht="9.9499999999999993" customHeight="1" x14ac:dyDescent="0.2">
      <c r="B14" s="448"/>
    </row>
    <row r="15" spans="1:2" ht="33" customHeight="1" x14ac:dyDescent="0.2">
      <c r="B15" s="448" t="s">
        <v>410</v>
      </c>
    </row>
    <row r="16" spans="1:2" ht="9.9499999999999993" customHeight="1" x14ac:dyDescent="0.2">
      <c r="B16" s="448"/>
    </row>
    <row r="17" spans="2:2" ht="105" customHeight="1" x14ac:dyDescent="0.2">
      <c r="B17" s="448" t="s">
        <v>411</v>
      </c>
    </row>
    <row r="18" spans="2:2" ht="9.9499999999999993" customHeight="1" x14ac:dyDescent="0.2">
      <c r="B18" s="448"/>
    </row>
    <row r="19" spans="2:2" ht="13.5" customHeight="1" x14ac:dyDescent="0.2">
      <c r="B19" s="449" t="s">
        <v>412</v>
      </c>
    </row>
    <row r="20" spans="2:2" ht="40.5" customHeight="1" x14ac:dyDescent="0.2">
      <c r="B20" s="450" t="s">
        <v>413</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403</v>
      </c>
    </row>
    <row r="3" spans="1:2" ht="24.95" customHeight="1" x14ac:dyDescent="0.2">
      <c r="A3" s="455"/>
      <c r="B3" s="456" t="s">
        <v>414</v>
      </c>
    </row>
    <row r="4" spans="1:2" s="446" customFormat="1" ht="12" x14ac:dyDescent="0.2"/>
    <row r="5" spans="1:2" s="446" customFormat="1" ht="139.5" customHeight="1" x14ac:dyDescent="0.2">
      <c r="B5" s="448" t="s">
        <v>415</v>
      </c>
    </row>
    <row r="6" spans="1:2" s="446" customFormat="1" ht="9.9499999999999993" customHeight="1" x14ac:dyDescent="0.2">
      <c r="B6" s="448"/>
    </row>
    <row r="7" spans="1:2" s="446" customFormat="1" ht="222.75" customHeight="1" x14ac:dyDescent="0.2">
      <c r="B7" s="448" t="s">
        <v>416</v>
      </c>
    </row>
    <row r="8" spans="1:2" s="446" customFormat="1" ht="9.9499999999999993" customHeight="1" x14ac:dyDescent="0.2">
      <c r="B8" s="448"/>
    </row>
    <row r="9" spans="1:2" s="446" customFormat="1" ht="61.5" customHeight="1" x14ac:dyDescent="0.2">
      <c r="B9" s="457" t="s">
        <v>417</v>
      </c>
    </row>
    <row r="10" spans="1:2" s="446" customFormat="1" ht="9.9499999999999993" customHeight="1" x14ac:dyDescent="0.2">
      <c r="B10" s="448"/>
    </row>
    <row r="11" spans="1:2" s="446" customFormat="1" ht="152.25" customHeight="1" x14ac:dyDescent="0.2">
      <c r="B11" s="448" t="s">
        <v>418</v>
      </c>
    </row>
    <row r="12" spans="1:2" s="446" customFormat="1" ht="9.9499999999999993" customHeight="1" x14ac:dyDescent="0.2">
      <c r="B12" s="448"/>
    </row>
    <row r="13" spans="1:2" s="446" customFormat="1" ht="96" customHeight="1" x14ac:dyDescent="0.2">
      <c r="B13" s="448" t="s">
        <v>419</v>
      </c>
    </row>
    <row r="14" spans="1:2" s="446" customFormat="1" ht="9.9499999999999993" customHeight="1" x14ac:dyDescent="0.2">
      <c r="B14" s="448"/>
    </row>
    <row r="15" spans="1:2" s="446" customFormat="1" ht="176.25" customHeight="1" x14ac:dyDescent="0.2">
      <c r="B15" s="457" t="s">
        <v>420</v>
      </c>
    </row>
    <row r="16" spans="1:2" s="446" customFormat="1" ht="9.9499999999999993" customHeight="1" x14ac:dyDescent="0.2">
      <c r="B16" s="448"/>
    </row>
    <row r="17" spans="1:6" s="446" customFormat="1" ht="26.25" customHeight="1" x14ac:dyDescent="0.2">
      <c r="B17" s="449" t="s">
        <v>421</v>
      </c>
    </row>
    <row r="18" spans="1:6" s="446" customFormat="1" ht="37.5" customHeight="1" x14ac:dyDescent="0.2">
      <c r="B18" s="450" t="s">
        <v>422</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423</v>
      </c>
    </row>
    <row r="3" spans="1:5" ht="24.95" customHeight="1" x14ac:dyDescent="0.2">
      <c r="A3" s="466"/>
      <c r="B3" s="467" t="s">
        <v>424</v>
      </c>
    </row>
    <row r="4" spans="1:5" ht="24.75" customHeight="1" x14ac:dyDescent="0.2">
      <c r="A4" s="466"/>
      <c r="B4" s="468"/>
    </row>
    <row r="5" spans="1:5" s="471" customFormat="1" ht="60" x14ac:dyDescent="0.2">
      <c r="A5" s="469"/>
      <c r="B5" s="470" t="s">
        <v>425</v>
      </c>
      <c r="C5" s="469"/>
      <c r="D5" s="469"/>
      <c r="E5" s="469"/>
    </row>
    <row r="6" spans="1:5" s="471" customFormat="1" ht="10.15" customHeight="1" x14ac:dyDescent="0.2">
      <c r="A6" s="469"/>
      <c r="B6" s="470"/>
      <c r="C6" s="469"/>
      <c r="D6" s="469"/>
      <c r="E6" s="469"/>
    </row>
    <row r="7" spans="1:5" ht="96" x14ac:dyDescent="0.2">
      <c r="A7" s="466"/>
      <c r="B7" s="470" t="s">
        <v>426</v>
      </c>
      <c r="C7" s="466"/>
      <c r="D7" s="466"/>
      <c r="E7" s="466"/>
    </row>
    <row r="8" spans="1:5" ht="10.15" customHeight="1" x14ac:dyDescent="0.2">
      <c r="A8" s="466"/>
      <c r="B8" s="466"/>
      <c r="C8" s="466"/>
      <c r="D8" s="466"/>
      <c r="E8" s="466"/>
    </row>
    <row r="9" spans="1:5" ht="204" x14ac:dyDescent="0.2">
      <c r="A9" s="466"/>
      <c r="B9" s="470" t="s">
        <v>427</v>
      </c>
      <c r="C9" s="466"/>
      <c r="D9" s="466"/>
      <c r="E9" s="466"/>
    </row>
    <row r="10" spans="1:5" ht="10.15" customHeight="1" x14ac:dyDescent="0.2">
      <c r="A10" s="466"/>
      <c r="B10" s="472"/>
      <c r="C10" s="466"/>
      <c r="D10" s="466"/>
      <c r="E10" s="466"/>
    </row>
    <row r="11" spans="1:5" ht="36" x14ac:dyDescent="0.2">
      <c r="A11" s="466"/>
      <c r="B11" s="470" t="s">
        <v>428</v>
      </c>
      <c r="C11" s="466"/>
      <c r="D11" s="466"/>
      <c r="E11" s="466"/>
    </row>
    <row r="12" spans="1:5" ht="9" customHeight="1" x14ac:dyDescent="0.2">
      <c r="A12" s="466"/>
      <c r="B12" s="472"/>
      <c r="C12" s="466"/>
      <c r="D12" s="466"/>
      <c r="E12" s="466"/>
    </row>
    <row r="13" spans="1:5" ht="96" x14ac:dyDescent="0.2">
      <c r="A13" s="466"/>
      <c r="B13" s="470" t="s">
        <v>429</v>
      </c>
      <c r="C13" s="466"/>
      <c r="D13" s="466"/>
      <c r="E13" s="466"/>
    </row>
    <row r="14" spans="1:5" ht="9" customHeight="1" x14ac:dyDescent="0.2">
      <c r="A14" s="466"/>
      <c r="B14" s="472"/>
      <c r="C14" s="466"/>
      <c r="D14" s="466"/>
      <c r="E14" s="466"/>
    </row>
    <row r="15" spans="1:5" ht="96" x14ac:dyDescent="0.2">
      <c r="A15" s="466"/>
      <c r="B15" s="470" t="s">
        <v>430</v>
      </c>
      <c r="C15" s="466"/>
      <c r="D15" s="466"/>
      <c r="E15" s="466"/>
    </row>
    <row r="16" spans="1:5" ht="9" customHeight="1" x14ac:dyDescent="0.2">
      <c r="A16" s="466"/>
      <c r="B16" s="472"/>
      <c r="C16" s="466"/>
      <c r="D16" s="466"/>
      <c r="E16" s="466"/>
    </row>
    <row r="17" spans="1:8" ht="120" x14ac:dyDescent="0.2">
      <c r="A17" s="466"/>
      <c r="B17" s="470" t="s">
        <v>431</v>
      </c>
      <c r="C17" s="466"/>
      <c r="D17" s="466"/>
      <c r="E17" s="466"/>
    </row>
    <row r="18" spans="1:8" ht="9" customHeight="1" x14ac:dyDescent="0.2">
      <c r="A18" s="466"/>
      <c r="B18" s="472"/>
      <c r="C18" s="466"/>
      <c r="D18" s="466"/>
      <c r="E18" s="466"/>
    </row>
    <row r="19" spans="1:8" ht="168" x14ac:dyDescent="0.2">
      <c r="A19" s="466"/>
      <c r="B19" s="470" t="s">
        <v>432</v>
      </c>
      <c r="C19" s="466"/>
      <c r="D19" s="466"/>
      <c r="E19" s="466"/>
    </row>
    <row r="20" spans="1:8" ht="9" customHeight="1" x14ac:dyDescent="0.2">
      <c r="A20" s="466"/>
      <c r="B20" s="472"/>
      <c r="C20" s="466"/>
      <c r="D20" s="466"/>
      <c r="E20" s="466"/>
    </row>
    <row r="21" spans="1:8" ht="24" x14ac:dyDescent="0.2">
      <c r="A21" s="466"/>
      <c r="B21" s="470" t="s">
        <v>433</v>
      </c>
      <c r="C21" s="466"/>
      <c r="D21" s="466"/>
      <c r="E21" s="466"/>
    </row>
    <row r="22" spans="1:8" ht="9" customHeight="1" x14ac:dyDescent="0.2">
      <c r="A22" s="466"/>
      <c r="B22" s="472"/>
      <c r="C22" s="466"/>
      <c r="D22" s="466"/>
      <c r="E22" s="466"/>
    </row>
    <row r="23" spans="1:8" ht="96" x14ac:dyDescent="0.2">
      <c r="A23" s="466"/>
      <c r="B23" s="470" t="s">
        <v>434</v>
      </c>
      <c r="C23" s="466"/>
      <c r="D23" s="466"/>
      <c r="E23" s="466"/>
    </row>
    <row r="24" spans="1:8" ht="9" customHeight="1" x14ac:dyDescent="0.2">
      <c r="A24" s="466"/>
      <c r="B24" s="472"/>
      <c r="C24" s="466"/>
      <c r="D24" s="466"/>
      <c r="E24" s="466"/>
    </row>
    <row r="25" spans="1:8" ht="24" x14ac:dyDescent="0.2">
      <c r="A25" s="466"/>
      <c r="B25" s="470" t="s">
        <v>435</v>
      </c>
      <c r="C25" s="466"/>
      <c r="D25" s="466"/>
      <c r="E25" s="466"/>
    </row>
    <row r="26" spans="1:8" ht="24" x14ac:dyDescent="0.2">
      <c r="A26" s="466"/>
      <c r="B26" s="473" t="s">
        <v>436</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437</v>
      </c>
      <c r="C4" s="678"/>
      <c r="D4" s="678" t="s">
        <v>438</v>
      </c>
      <c r="E4" s="678"/>
      <c r="F4" s="672" t="s">
        <v>439</v>
      </c>
      <c r="G4" s="672"/>
      <c r="H4" s="672" t="s">
        <v>440</v>
      </c>
      <c r="I4" s="672"/>
      <c r="J4" s="672" t="s">
        <v>441</v>
      </c>
      <c r="K4" s="672"/>
      <c r="L4" s="672"/>
      <c r="M4" s="672"/>
      <c r="N4" s="672"/>
    </row>
    <row r="5" spans="1:14" s="475" customFormat="1" ht="15" customHeight="1" x14ac:dyDescent="0.2">
      <c r="B5" s="475" t="s">
        <v>442</v>
      </c>
      <c r="C5" s="475" t="s">
        <v>443</v>
      </c>
      <c r="D5" s="475" t="s">
        <v>442</v>
      </c>
      <c r="E5" s="475" t="s">
        <v>443</v>
      </c>
      <c r="F5" s="475" t="s">
        <v>442</v>
      </c>
      <c r="G5" s="475" t="s">
        <v>443</v>
      </c>
      <c r="H5" s="475" t="s">
        <v>442</v>
      </c>
      <c r="I5" s="475" t="s">
        <v>443</v>
      </c>
      <c r="J5" s="476" t="s">
        <v>444</v>
      </c>
      <c r="K5" s="476" t="s">
        <v>445</v>
      </c>
      <c r="L5" s="476" t="s">
        <v>446</v>
      </c>
      <c r="M5" s="476" t="s">
        <v>447</v>
      </c>
      <c r="N5" s="476" t="s">
        <v>448</v>
      </c>
    </row>
    <row r="6" spans="1:14" s="475" customFormat="1" ht="15" customHeight="1" x14ac:dyDescent="0.2">
      <c r="A6" s="478" t="s">
        <v>449</v>
      </c>
      <c r="B6" s="479">
        <f>'Tabelle 2.3'!J11</f>
        <v>1.1513300663652217</v>
      </c>
      <c r="C6" s="480">
        <f>'Tabelle 3.3'!J11</f>
        <v>-3.2018957868342013</v>
      </c>
      <c r="D6" s="481">
        <f t="shared" ref="D6:E9" si="0">IF(OR(AND(B6&gt;=-50,B6&lt;=50),ISNUMBER(B6)=FALSE),B6,"")</f>
        <v>1.1513300663652217</v>
      </c>
      <c r="E6" s="481">
        <f t="shared" si="0"/>
        <v>-3.2018957868342013</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450</v>
      </c>
      <c r="B7" s="479">
        <f>'Tabelle 2.1'!J25</f>
        <v>1.0013227114154917</v>
      </c>
      <c r="C7" s="480">
        <f>'Tabelle 3.1'!J23</f>
        <v>-1.8915068707011207</v>
      </c>
      <c r="D7" s="481">
        <f t="shared" si="0"/>
        <v>1.0013227114154917</v>
      </c>
      <c r="E7" s="481">
        <f>IF(OR(AND(C7&gt;=-50,C7&lt;=50),ISNUMBER(C7)=FALSE),C7,"")</f>
        <v>-1.8915068707011207</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451</v>
      </c>
      <c r="B8" s="479">
        <f>'Tabelle 2.1'!J38</f>
        <v>1.1186464311118853</v>
      </c>
      <c r="C8" s="480">
        <f>'Tabelle 3.1'!J34</f>
        <v>-2.7637010795899166</v>
      </c>
      <c r="D8" s="481">
        <f t="shared" si="0"/>
        <v>1.1186464311118853</v>
      </c>
      <c r="E8" s="481">
        <f>IF(OR(AND(C8&gt;=-50,C8&lt;=50),ISNUMBER(C8)=FALSE),C8,"")</f>
        <v>-2.7637010795899166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452</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453</v>
      </c>
      <c r="B12" s="678" t="s">
        <v>437</v>
      </c>
      <c r="C12" s="678"/>
      <c r="D12" s="678" t="s">
        <v>438</v>
      </c>
      <c r="E12" s="678"/>
      <c r="F12" s="672" t="s">
        <v>439</v>
      </c>
      <c r="G12" s="672"/>
      <c r="H12" s="672" t="s">
        <v>440</v>
      </c>
      <c r="I12" s="672"/>
      <c r="J12" s="672" t="s">
        <v>441</v>
      </c>
      <c r="K12" s="672"/>
      <c r="L12" s="672"/>
      <c r="M12" s="672"/>
      <c r="N12" s="672"/>
    </row>
    <row r="13" spans="1:14" s="475" customFormat="1" ht="15" customHeight="1" x14ac:dyDescent="0.2">
      <c r="A13" s="679"/>
      <c r="B13" s="475" t="s">
        <v>442</v>
      </c>
      <c r="C13" s="475" t="s">
        <v>443</v>
      </c>
      <c r="D13" s="475" t="s">
        <v>442</v>
      </c>
      <c r="E13" s="475" t="s">
        <v>443</v>
      </c>
      <c r="F13" s="475" t="s">
        <v>442</v>
      </c>
      <c r="G13" s="475" t="s">
        <v>443</v>
      </c>
      <c r="H13" s="475" t="s">
        <v>442</v>
      </c>
      <c r="I13" s="475" t="s">
        <v>443</v>
      </c>
      <c r="J13" s="476" t="s">
        <v>444</v>
      </c>
      <c r="K13" s="476" t="s">
        <v>445</v>
      </c>
      <c r="L13" s="476" t="s">
        <v>446</v>
      </c>
      <c r="M13" s="476" t="s">
        <v>447</v>
      </c>
      <c r="N13" s="476" t="s">
        <v>448</v>
      </c>
    </row>
    <row r="14" spans="1:14" s="475" customFormat="1" ht="15" customHeight="1" x14ac:dyDescent="0.2">
      <c r="A14" s="475">
        <v>1</v>
      </c>
      <c r="B14" s="479">
        <f>'Tabelle 2.3'!J11</f>
        <v>1.1513300663652217</v>
      </c>
      <c r="C14" s="480">
        <f>'Tabelle 3.3'!J11</f>
        <v>-3.2018957868342013</v>
      </c>
      <c r="D14" s="481">
        <f>IF(OR(AND(B14&gt;=-50,B14&lt;=50),ISNUMBER(B14)=FALSE),B14,"")</f>
        <v>1.1513300663652217</v>
      </c>
      <c r="E14" s="481">
        <f>IF(OR(AND(C14&gt;=-50,C14&lt;=50),ISNUMBER(C14)=FALSE),C14,"")</f>
        <v>-3.2018957868342013</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f>'Tabelle 2.3'!J12</f>
        <v>0.86313193588162762</v>
      </c>
      <c r="C15" s="480">
        <f>'Tabelle 3.3'!J12</f>
        <v>9.3949044585987256</v>
      </c>
      <c r="D15" s="481">
        <f t="shared" ref="D15:E45" si="3">IF(OR(AND(B15&gt;=-50,B15&lt;=50),ISNUMBER(B15)=FALSE),B15,"")</f>
        <v>0.86313193588162762</v>
      </c>
      <c r="E15" s="481">
        <f t="shared" si="3"/>
        <v>9.3949044585987256</v>
      </c>
      <c r="F15" s="476" t="str">
        <f t="shared" ref="F15:G45" si="4">IF(ISNUMBER(B15)=FALSE,"",IF(B15&lt;-50,"&lt; -50",IF(B15&gt;50,"&gt; 50","")))</f>
        <v/>
      </c>
      <c r="G15" s="476" t="str">
        <f t="shared" si="4"/>
        <v/>
      </c>
      <c r="H15" s="482" t="str">
        <f t="shared" ref="H15:I45" si="5">IF(B15&lt;-50,0.75,IF(B15&gt;50,-0.75,""))</f>
        <v/>
      </c>
      <c r="I15" s="482" t="str">
        <f t="shared" si="5"/>
        <v/>
      </c>
      <c r="J15" s="476" t="e">
        <f t="shared" ref="J15:J45" si="6">IF(OR(B15&lt;-50,B15&gt;50),N15,#N/A)</f>
        <v>#N/A</v>
      </c>
      <c r="K15" s="476" t="e">
        <f t="shared" ref="K15:K45" si="7">IF(B15&lt;-50,-45,IF(B15&gt;50,45,#N/A))</f>
        <v>#N/A</v>
      </c>
      <c r="L15" s="476" t="e">
        <f t="shared" ref="L15:L45" si="8">IF(OR(C15&lt;-50,C15&gt;50),N15,#N/A)</f>
        <v>#N/A</v>
      </c>
      <c r="M15" s="476" t="e">
        <f t="shared" ref="M15:M45" si="9">IF(C15&lt;-50,-45,IF(C15&gt;50,45,#N/A))</f>
        <v>#N/A</v>
      </c>
      <c r="N15" s="476">
        <v>15</v>
      </c>
    </row>
    <row r="16" spans="1:14" s="475" customFormat="1" ht="15" customHeight="1" x14ac:dyDescent="0.2">
      <c r="A16" s="475">
        <v>3</v>
      </c>
      <c r="B16" s="479">
        <f>'Tabelle 2.3'!J13</f>
        <v>3.9433148490449783</v>
      </c>
      <c r="C16" s="480">
        <f>'Tabelle 3.3'!J13</f>
        <v>-4.9382716049382713</v>
      </c>
      <c r="D16" s="481">
        <f t="shared" si="3"/>
        <v>3.9433148490449783</v>
      </c>
      <c r="E16" s="481">
        <f t="shared" si="3"/>
        <v>-4.9382716049382713</v>
      </c>
      <c r="F16" s="476" t="str">
        <f t="shared" si="4"/>
        <v/>
      </c>
      <c r="G16" s="476" t="str">
        <f t="shared" si="4"/>
        <v/>
      </c>
      <c r="H16" s="482" t="str">
        <f t="shared" si="5"/>
        <v/>
      </c>
      <c r="I16" s="482" t="str">
        <f t="shared" si="5"/>
        <v/>
      </c>
      <c r="J16" s="476" t="e">
        <f t="shared" si="6"/>
        <v>#N/A</v>
      </c>
      <c r="K16" s="476" t="e">
        <f t="shared" si="7"/>
        <v>#N/A</v>
      </c>
      <c r="L16" s="476" t="e">
        <f t="shared" si="8"/>
        <v>#N/A</v>
      </c>
      <c r="M16" s="476" t="e">
        <f t="shared" si="9"/>
        <v>#N/A</v>
      </c>
      <c r="N16" s="476">
        <v>25</v>
      </c>
    </row>
    <row r="17" spans="1:14" s="475" customFormat="1" ht="15" customHeight="1" x14ac:dyDescent="0.2">
      <c r="A17" s="475">
        <v>4</v>
      </c>
      <c r="B17" s="479">
        <f>'Tabelle 2.3'!J14</f>
        <v>-1.1597564511452595E-2</v>
      </c>
      <c r="C17" s="480">
        <f>'Tabelle 3.3'!J14</f>
        <v>-4.2033727661716584</v>
      </c>
      <c r="D17" s="481">
        <f t="shared" si="3"/>
        <v>-1.1597564511452595E-2</v>
      </c>
      <c r="E17" s="481">
        <f t="shared" si="3"/>
        <v>-4.2033727661716584</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0.702247191011236</v>
      </c>
      <c r="C18" s="480">
        <f>'Tabelle 3.3'!J15</f>
        <v>-6.0433884297520661</v>
      </c>
      <c r="D18" s="481">
        <f t="shared" si="3"/>
        <v>0.702247191011236</v>
      </c>
      <c r="E18" s="481">
        <f t="shared" si="3"/>
        <v>-6.0433884297520661</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-0.81184537079880537</v>
      </c>
      <c r="C19" s="480">
        <f>'Tabelle 3.3'!J16</f>
        <v>-4.6735395189003439</v>
      </c>
      <c r="D19" s="481">
        <f t="shared" si="3"/>
        <v>-0.81184537079880537</v>
      </c>
      <c r="E19" s="481">
        <f t="shared" si="3"/>
        <v>-4.6735395189003439</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2.686202686202686</v>
      </c>
      <c r="C20" s="480">
        <f>'Tabelle 3.3'!J17</f>
        <v>3.0927835051546393</v>
      </c>
      <c r="D20" s="481">
        <f t="shared" si="3"/>
        <v>2.686202686202686</v>
      </c>
      <c r="E20" s="481">
        <f t="shared" si="3"/>
        <v>3.0927835051546393</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1.4049877063575693</v>
      </c>
      <c r="C21" s="480">
        <f>'Tabelle 3.3'!J18</f>
        <v>3.7866666666666666</v>
      </c>
      <c r="D21" s="481">
        <f t="shared" si="3"/>
        <v>1.4049877063575693</v>
      </c>
      <c r="E21" s="481">
        <f t="shared" si="3"/>
        <v>3.7866666666666666</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1.1377377157304607</v>
      </c>
      <c r="C22" s="480">
        <f>'Tabelle 3.3'!J19</f>
        <v>-2.1344005336001333</v>
      </c>
      <c r="D22" s="481">
        <f t="shared" si="3"/>
        <v>1.1377377157304607</v>
      </c>
      <c r="E22" s="481">
        <f t="shared" si="3"/>
        <v>-2.1344005336001333</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1.3621327106440941</v>
      </c>
      <c r="C23" s="480">
        <f>'Tabelle 3.3'!J20</f>
        <v>-4.9357113231024474</v>
      </c>
      <c r="D23" s="481">
        <f t="shared" si="3"/>
        <v>1.3621327106440941</v>
      </c>
      <c r="E23" s="481">
        <f t="shared" si="3"/>
        <v>-4.9357113231024474</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-1.393237319974953</v>
      </c>
      <c r="C24" s="480">
        <f>'Tabelle 3.3'!J21</f>
        <v>-8.6653047327204629</v>
      </c>
      <c r="D24" s="481">
        <f t="shared" si="3"/>
        <v>-1.393237319974953</v>
      </c>
      <c r="E24" s="481">
        <f t="shared" si="3"/>
        <v>-8.6653047327204629</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f>'Tabelle 2.3'!J22</f>
        <v>4.4377423524342952</v>
      </c>
      <c r="C25" s="480">
        <f>'Tabelle 3.3'!J22</f>
        <v>6.5126050420168067</v>
      </c>
      <c r="D25" s="481">
        <f t="shared" si="3"/>
        <v>4.4377423524342952</v>
      </c>
      <c r="E25" s="481">
        <f t="shared" si="3"/>
        <v>6.5126050420168067</v>
      </c>
      <c r="F25" s="476" t="str">
        <f t="shared" si="4"/>
        <v/>
      </c>
      <c r="G25" s="476" t="str">
        <f t="shared" si="4"/>
        <v/>
      </c>
      <c r="H25" s="482" t="str">
        <f t="shared" si="5"/>
        <v/>
      </c>
      <c r="I25" s="482" t="str">
        <f t="shared" si="5"/>
        <v/>
      </c>
      <c r="J25" s="476" t="e">
        <f t="shared" si="6"/>
        <v>#N/A</v>
      </c>
      <c r="K25" s="476" t="e">
        <f t="shared" si="7"/>
        <v>#N/A</v>
      </c>
      <c r="L25" s="476" t="e">
        <f t="shared" si="8"/>
        <v>#N/A</v>
      </c>
      <c r="M25" s="476" t="e">
        <f t="shared" si="9"/>
        <v>#N/A</v>
      </c>
      <c r="N25" s="476">
        <v>118</v>
      </c>
    </row>
    <row r="26" spans="1:14" s="475" customFormat="1" ht="15" customHeight="1" x14ac:dyDescent="0.2">
      <c r="A26" s="475">
        <v>13</v>
      </c>
      <c r="B26" s="479">
        <f>'Tabelle 2.3'!J23</f>
        <v>-1.260239445494644</v>
      </c>
      <c r="C26" s="480">
        <f>'Tabelle 3.3'!J23</f>
        <v>-1.0968921389396709</v>
      </c>
      <c r="D26" s="481">
        <f t="shared" si="3"/>
        <v>-1.260239445494644</v>
      </c>
      <c r="E26" s="481">
        <f t="shared" si="3"/>
        <v>-1.0968921389396709</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5.8388322335532896</v>
      </c>
      <c r="C27" s="480">
        <f>'Tabelle 3.3'!J24</f>
        <v>-1.6116941529235382</v>
      </c>
      <c r="D27" s="481">
        <f t="shared" si="3"/>
        <v>5.8388322335532896</v>
      </c>
      <c r="E27" s="481">
        <f t="shared" si="3"/>
        <v>-1.6116941529235382</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5.7905337361530718</v>
      </c>
      <c r="C28" s="480">
        <f>'Tabelle 3.3'!J25</f>
        <v>-5.2454606590450572</v>
      </c>
      <c r="D28" s="481">
        <f t="shared" si="3"/>
        <v>5.7905337361530718</v>
      </c>
      <c r="E28" s="481">
        <f t="shared" si="3"/>
        <v>-5.2454606590450572</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f>'Tabelle 2.3'!J26</f>
        <v>-10.605030591434398</v>
      </c>
      <c r="C29" s="480">
        <f>'Tabelle 3.3'!J26</f>
        <v>11.538461538461538</v>
      </c>
      <c r="D29" s="481">
        <f t="shared" si="3"/>
        <v>-10.605030591434398</v>
      </c>
      <c r="E29" s="481">
        <f t="shared" si="3"/>
        <v>11.538461538461538</v>
      </c>
      <c r="F29" s="476" t="str">
        <f t="shared" si="4"/>
        <v/>
      </c>
      <c r="G29" s="476" t="str">
        <f t="shared" si="4"/>
        <v/>
      </c>
      <c r="H29" s="482" t="str">
        <f t="shared" si="5"/>
        <v/>
      </c>
      <c r="I29" s="482" t="str">
        <f t="shared" si="5"/>
        <v/>
      </c>
      <c r="J29" s="476" t="e">
        <f t="shared" si="6"/>
        <v>#N/A</v>
      </c>
      <c r="K29" s="476" t="e">
        <f t="shared" si="7"/>
        <v>#N/A</v>
      </c>
      <c r="L29" s="476" t="e">
        <f t="shared" si="8"/>
        <v>#N/A</v>
      </c>
      <c r="M29" s="476" t="e">
        <f t="shared" si="9"/>
        <v>#N/A</v>
      </c>
      <c r="N29" s="476">
        <v>160</v>
      </c>
    </row>
    <row r="30" spans="1:14" s="475" customFormat="1" ht="15" customHeight="1" x14ac:dyDescent="0.2">
      <c r="A30" s="475">
        <v>17</v>
      </c>
      <c r="B30" s="479">
        <f>'Tabelle 2.3'!J27</f>
        <v>5.5094786729857823</v>
      </c>
      <c r="C30" s="480">
        <f>'Tabelle 3.3'!J27</f>
        <v>-1.4450867052023122</v>
      </c>
      <c r="D30" s="481">
        <f t="shared" si="3"/>
        <v>5.5094786729857823</v>
      </c>
      <c r="E30" s="481">
        <f t="shared" si="3"/>
        <v>-1.4450867052023122</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1.6214177978883861</v>
      </c>
      <c r="C31" s="480">
        <f>'Tabelle 3.3'!J28</f>
        <v>-2.0016012810248198</v>
      </c>
      <c r="D31" s="481">
        <f t="shared" si="3"/>
        <v>1.6214177978883861</v>
      </c>
      <c r="E31" s="481">
        <f t="shared" si="3"/>
        <v>-2.0016012810248198</v>
      </c>
      <c r="F31" s="476" t="str">
        <f t="shared" si="4"/>
        <v/>
      </c>
      <c r="G31" s="476" t="str">
        <f t="shared" si="4"/>
        <v/>
      </c>
      <c r="H31" s="482" t="str">
        <f t="shared" si="5"/>
        <v/>
      </c>
      <c r="I31" s="482" t="str">
        <f t="shared" si="5"/>
        <v/>
      </c>
      <c r="J31" s="476" t="e">
        <f t="shared" si="6"/>
        <v>#N/A</v>
      </c>
      <c r="K31" s="476" t="e">
        <f t="shared" si="7"/>
        <v>#N/A</v>
      </c>
      <c r="L31" s="476" t="e">
        <f t="shared" si="8"/>
        <v>#N/A</v>
      </c>
      <c r="M31" s="476" t="e">
        <f t="shared" si="9"/>
        <v>#N/A</v>
      </c>
      <c r="N31" s="476">
        <v>180</v>
      </c>
    </row>
    <row r="32" spans="1:14" s="475" customFormat="1" ht="15" customHeight="1" x14ac:dyDescent="0.2">
      <c r="A32" s="475">
        <v>19</v>
      </c>
      <c r="B32" s="479">
        <f>'Tabelle 2.3'!J29</f>
        <v>2.0375106564364875</v>
      </c>
      <c r="C32" s="480">
        <f>'Tabelle 3.3'!J29</f>
        <v>2.9623698959167335</v>
      </c>
      <c r="D32" s="481">
        <f t="shared" si="3"/>
        <v>2.0375106564364875</v>
      </c>
      <c r="E32" s="481">
        <f t="shared" si="3"/>
        <v>2.9623698959167335</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0.22838871759735069</v>
      </c>
      <c r="C33" s="480">
        <f>'Tabelle 3.3'!J30</f>
        <v>-10.352187833511206</v>
      </c>
      <c r="D33" s="481">
        <f t="shared" si="3"/>
        <v>0.22838871759735069</v>
      </c>
      <c r="E33" s="481">
        <f t="shared" si="3"/>
        <v>-10.352187833511206</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2.7835051546391751</v>
      </c>
      <c r="C34" s="480">
        <f>'Tabelle 3.3'!J31</f>
        <v>-2.7977839335180055</v>
      </c>
      <c r="D34" s="481">
        <f t="shared" si="3"/>
        <v>2.7835051546391751</v>
      </c>
      <c r="E34" s="481">
        <f t="shared" si="3"/>
        <v>-2.7977839335180055</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t="str">
        <f>'Tabelle 2.3'!J32</f>
        <v>*</v>
      </c>
      <c r="C35" s="480" t="str">
        <f>'Tabelle 3.3'!J32</f>
        <v>*</v>
      </c>
      <c r="D35" s="481" t="str">
        <f t="shared" si="3"/>
        <v>*</v>
      </c>
      <c r="E35" s="481" t="str">
        <f t="shared" si="3"/>
        <v>*</v>
      </c>
      <c r="F35" s="476" t="str">
        <f t="shared" si="4"/>
        <v/>
      </c>
      <c r="G35" s="476" t="str">
        <f t="shared" si="4"/>
        <v/>
      </c>
      <c r="H35" s="482">
        <f t="shared" si="5"/>
        <v>-0.75</v>
      </c>
      <c r="I35" s="482">
        <f t="shared" si="5"/>
        <v>-0.75</v>
      </c>
      <c r="J35" s="476">
        <f t="shared" si="6"/>
        <v>222</v>
      </c>
      <c r="K35" s="476">
        <f t="shared" si="7"/>
        <v>45</v>
      </c>
      <c r="L35" s="476">
        <f t="shared" si="8"/>
        <v>222</v>
      </c>
      <c r="M35" s="476">
        <f t="shared" si="9"/>
        <v>45</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f>'Tabelle 2.3'!J34</f>
        <v>0.86313193588162762</v>
      </c>
      <c r="C37" s="480">
        <f>'Tabelle 3.3'!J34</f>
        <v>9.3949044585987256</v>
      </c>
      <c r="D37" s="481">
        <f t="shared" si="3"/>
        <v>0.86313193588162762</v>
      </c>
      <c r="E37" s="481">
        <f t="shared" si="3"/>
        <v>9.3949044585987256</v>
      </c>
      <c r="F37" s="476" t="str">
        <f t="shared" si="4"/>
        <v/>
      </c>
      <c r="G37" s="476" t="str">
        <f t="shared" si="4"/>
        <v/>
      </c>
      <c r="H37" s="482" t="str">
        <f t="shared" si="5"/>
        <v/>
      </c>
      <c r="I37" s="482" t="str">
        <f t="shared" si="5"/>
        <v/>
      </c>
      <c r="J37" s="476" t="e">
        <f t="shared" si="6"/>
        <v>#N/A</v>
      </c>
      <c r="K37" s="476" t="e">
        <f t="shared" si="7"/>
        <v>#N/A</v>
      </c>
      <c r="L37" s="476" t="e">
        <f t="shared" si="8"/>
        <v>#N/A</v>
      </c>
      <c r="M37" s="476" t="e">
        <f t="shared" si="9"/>
        <v>#N/A</v>
      </c>
      <c r="N37" s="476">
        <v>242</v>
      </c>
    </row>
    <row r="38" spans="1:14" s="475" customFormat="1" ht="15" customHeight="1" x14ac:dyDescent="0.2">
      <c r="A38" s="475">
        <v>25</v>
      </c>
      <c r="B38" s="479">
        <f>'Tabelle 2.3'!J35</f>
        <v>0.46314814424959477</v>
      </c>
      <c r="C38" s="480">
        <f>'Tabelle 3.3'!J35</f>
        <v>-1.8551095474172397</v>
      </c>
      <c r="D38" s="481">
        <f t="shared" si="3"/>
        <v>0.46314814424959477</v>
      </c>
      <c r="E38" s="481">
        <f t="shared" si="3"/>
        <v>-1.8551095474172397</v>
      </c>
      <c r="F38" s="476" t="str">
        <f t="shared" si="4"/>
        <v/>
      </c>
      <c r="G38" s="476" t="str">
        <f t="shared" si="4"/>
        <v/>
      </c>
      <c r="H38" s="482" t="str">
        <f t="shared" si="5"/>
        <v/>
      </c>
      <c r="I38" s="482" t="str">
        <f t="shared" si="5"/>
        <v/>
      </c>
      <c r="J38" s="476" t="e">
        <f t="shared" si="6"/>
        <v>#N/A</v>
      </c>
      <c r="K38" s="476" t="e">
        <f t="shared" si="7"/>
        <v>#N/A</v>
      </c>
      <c r="L38" s="476" t="e">
        <f t="shared" si="8"/>
        <v>#N/A</v>
      </c>
      <c r="M38" s="476" t="e">
        <f t="shared" si="9"/>
        <v>#N/A</v>
      </c>
      <c r="N38" s="476">
        <v>253</v>
      </c>
    </row>
    <row r="39" spans="1:14" s="475" customFormat="1" ht="15" customHeight="1" x14ac:dyDescent="0.2">
      <c r="A39" s="475">
        <v>26</v>
      </c>
      <c r="B39" s="479">
        <f>'Tabelle 2.3'!J36</f>
        <v>1.5737989261436824</v>
      </c>
      <c r="C39" s="480">
        <f>'Tabelle 3.3'!J36</f>
        <v>-3.7573531911999729</v>
      </c>
      <c r="D39" s="481">
        <f t="shared" si="3"/>
        <v>1.5737989261436824</v>
      </c>
      <c r="E39" s="481">
        <f t="shared" si="3"/>
        <v>-3.7573531911999729</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1.5737989261436824</v>
      </c>
      <c r="C45" s="480">
        <f>'Tabelle 3.3'!J36</f>
        <v>-3.7573531911999729</v>
      </c>
      <c r="D45" s="481">
        <f t="shared" si="3"/>
        <v>1.5737989261436824</v>
      </c>
      <c r="E45" s="481">
        <f t="shared" si="3"/>
        <v>-3.7573531911999729</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454</v>
      </c>
      <c r="E48" s="476"/>
      <c r="F48" s="476"/>
      <c r="G48" s="476"/>
      <c r="H48" s="476"/>
      <c r="I48" s="476"/>
      <c r="J48" s="476"/>
      <c r="K48" s="476"/>
      <c r="L48" s="476"/>
      <c r="M48" s="476"/>
      <c r="N48" s="476"/>
    </row>
    <row r="49" spans="1:14" ht="15" customHeight="1" x14ac:dyDescent="0.2">
      <c r="A49" s="673" t="s">
        <v>455</v>
      </c>
      <c r="B49" s="674" t="s">
        <v>102</v>
      </c>
      <c r="C49" s="674"/>
      <c r="D49" s="674"/>
      <c r="E49" s="675" t="s">
        <v>456</v>
      </c>
      <c r="F49" s="675"/>
      <c r="G49" s="675"/>
      <c r="H49" s="676" t="s">
        <v>457</v>
      </c>
      <c r="I49" s="677" t="s">
        <v>458</v>
      </c>
      <c r="J49" s="677"/>
      <c r="K49" s="677"/>
      <c r="L49" s="484" t="s">
        <v>459</v>
      </c>
      <c r="M49" s="461"/>
      <c r="N49" s="453"/>
    </row>
    <row r="50" spans="1:14" ht="39.950000000000003" customHeight="1" x14ac:dyDescent="0.2">
      <c r="A50" s="673"/>
      <c r="B50" s="485" t="s">
        <v>442</v>
      </c>
      <c r="C50" s="485" t="s">
        <v>120</v>
      </c>
      <c r="D50" s="485" t="s">
        <v>121</v>
      </c>
      <c r="E50" s="485" t="s">
        <v>442</v>
      </c>
      <c r="F50" s="485" t="s">
        <v>120</v>
      </c>
      <c r="G50" s="485" t="s">
        <v>121</v>
      </c>
      <c r="H50" s="676"/>
      <c r="I50" s="485" t="s">
        <v>442</v>
      </c>
      <c r="J50" s="485" t="s">
        <v>120</v>
      </c>
      <c r="K50" s="485" t="s">
        <v>121</v>
      </c>
      <c r="L50" s="485" t="s">
        <v>460</v>
      </c>
      <c r="M50" s="485"/>
      <c r="N50" s="485"/>
    </row>
    <row r="51" spans="1:14" ht="15" customHeight="1" x14ac:dyDescent="0.2">
      <c r="A51" s="486" t="s">
        <v>461</v>
      </c>
      <c r="B51" s="487">
        <v>110670</v>
      </c>
      <c r="C51" s="487">
        <v>22558</v>
      </c>
      <c r="D51" s="487">
        <v>10161</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462</v>
      </c>
      <c r="B52" s="487">
        <v>112899</v>
      </c>
      <c r="C52" s="487">
        <v>23078</v>
      </c>
      <c r="D52" s="487">
        <v>10666</v>
      </c>
      <c r="E52" s="488">
        <f t="shared" ref="E52:G70" si="11">IF($A$51=37802,IF(COUNTBLANK(B$51:B$70)&gt;0,#N/A,B52/B$51*100),IF(COUNTBLANK(B$51:B$75)&gt;0,#N/A,B52/B$51*100))</f>
        <v>102.01409596096502</v>
      </c>
      <c r="F52" s="488">
        <f t="shared" si="11"/>
        <v>102.30516889795194</v>
      </c>
      <c r="G52" s="488">
        <f t="shared" si="11"/>
        <v>104.96998326936324</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114725</v>
      </c>
      <c r="C53" s="487">
        <v>22901</v>
      </c>
      <c r="D53" s="487">
        <v>10968</v>
      </c>
      <c r="E53" s="488">
        <f t="shared" si="11"/>
        <v>103.66404626366676</v>
      </c>
      <c r="F53" s="488">
        <f t="shared" si="11"/>
        <v>101.52052486922601</v>
      </c>
      <c r="G53" s="488">
        <f t="shared" si="11"/>
        <v>107.94213167995277</v>
      </c>
      <c r="H53" s="489">
        <f>IF(ISERROR(L53)=TRUE,IF(MONTH(A53)=MONTH(MAX(A$51:A$75)),A53,""),"")</f>
        <v>41883</v>
      </c>
      <c r="I53" s="488">
        <f t="shared" si="12"/>
        <v>103.66404626366676</v>
      </c>
      <c r="J53" s="488">
        <f t="shared" si="10"/>
        <v>101.52052486922601</v>
      </c>
      <c r="K53" s="488">
        <f t="shared" si="10"/>
        <v>107.94213167995277</v>
      </c>
      <c r="L53" s="488" t="e">
        <f t="shared" si="13"/>
        <v>#N/A</v>
      </c>
    </row>
    <row r="54" spans="1:14" ht="15" customHeight="1" x14ac:dyDescent="0.2">
      <c r="A54" s="490" t="s">
        <v>463</v>
      </c>
      <c r="B54" s="487">
        <v>110724</v>
      </c>
      <c r="C54" s="487">
        <v>23150</v>
      </c>
      <c r="D54" s="487">
        <v>10590</v>
      </c>
      <c r="E54" s="488">
        <f t="shared" si="11"/>
        <v>100.04879371103279</v>
      </c>
      <c r="F54" s="488">
        <f t="shared" si="11"/>
        <v>102.62434612997606</v>
      </c>
      <c r="G54" s="488">
        <f t="shared" si="11"/>
        <v>104.22202539120164</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464</v>
      </c>
      <c r="B55" s="487">
        <v>112726</v>
      </c>
      <c r="C55" s="487">
        <v>22458</v>
      </c>
      <c r="D55" s="487">
        <v>10580</v>
      </c>
      <c r="E55" s="488">
        <f t="shared" si="11"/>
        <v>101.8577753682118</v>
      </c>
      <c r="F55" s="488">
        <f t="shared" si="11"/>
        <v>99.556698288855401</v>
      </c>
      <c r="G55" s="488">
        <f t="shared" si="11"/>
        <v>104.12360988091723</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465</v>
      </c>
      <c r="B56" s="487">
        <v>115268</v>
      </c>
      <c r="C56" s="487">
        <v>22712</v>
      </c>
      <c r="D56" s="487">
        <v>11173</v>
      </c>
      <c r="E56" s="488">
        <f t="shared" si="11"/>
        <v>104.15469413571881</v>
      </c>
      <c r="F56" s="488">
        <f t="shared" si="11"/>
        <v>100.6826846351627</v>
      </c>
      <c r="G56" s="488">
        <f t="shared" si="11"/>
        <v>109.9596496407834</v>
      </c>
      <c r="H56" s="489" t="str">
        <f t="shared" si="14"/>
        <v/>
      </c>
      <c r="I56" s="488" t="str">
        <f t="shared" si="12"/>
        <v/>
      </c>
      <c r="J56" s="488" t="str">
        <f t="shared" si="10"/>
        <v/>
      </c>
      <c r="K56" s="488" t="str">
        <f t="shared" si="10"/>
        <v/>
      </c>
      <c r="L56" s="488" t="e">
        <f t="shared" si="13"/>
        <v>#N/A</v>
      </c>
    </row>
    <row r="57" spans="1:14" ht="15" customHeight="1" x14ac:dyDescent="0.2">
      <c r="A57" s="490">
        <v>42248</v>
      </c>
      <c r="B57" s="487">
        <v>117630</v>
      </c>
      <c r="C57" s="487">
        <v>22537</v>
      </c>
      <c r="D57" s="487">
        <v>11541</v>
      </c>
      <c r="E57" s="488">
        <f t="shared" si="11"/>
        <v>106.28896719978313</v>
      </c>
      <c r="F57" s="488">
        <f t="shared" si="11"/>
        <v>99.906906640659628</v>
      </c>
      <c r="G57" s="488">
        <f t="shared" si="11"/>
        <v>113.58134041925008</v>
      </c>
      <c r="H57" s="489">
        <f t="shared" si="14"/>
        <v>42248</v>
      </c>
      <c r="I57" s="488">
        <f t="shared" si="12"/>
        <v>106.28896719978313</v>
      </c>
      <c r="J57" s="488">
        <f t="shared" si="10"/>
        <v>99.906906640659628</v>
      </c>
      <c r="K57" s="488">
        <f t="shared" si="10"/>
        <v>113.58134041925008</v>
      </c>
      <c r="L57" s="488" t="e">
        <f t="shared" si="13"/>
        <v>#N/A</v>
      </c>
    </row>
    <row r="58" spans="1:14" ht="15" customHeight="1" x14ac:dyDescent="0.2">
      <c r="A58" s="490" t="s">
        <v>466</v>
      </c>
      <c r="B58" s="487">
        <v>114187</v>
      </c>
      <c r="C58" s="487">
        <v>22866</v>
      </c>
      <c r="D58" s="487">
        <v>11233</v>
      </c>
      <c r="E58" s="488">
        <f t="shared" si="11"/>
        <v>103.17791632782145</v>
      </c>
      <c r="F58" s="488">
        <f t="shared" si="11"/>
        <v>101.36536927032537</v>
      </c>
      <c r="G58" s="488">
        <f t="shared" si="11"/>
        <v>110.55014270248991</v>
      </c>
      <c r="H58" s="489" t="str">
        <f t="shared" si="14"/>
        <v/>
      </c>
      <c r="I58" s="488" t="str">
        <f t="shared" si="12"/>
        <v/>
      </c>
      <c r="J58" s="488" t="str">
        <f t="shared" si="10"/>
        <v/>
      </c>
      <c r="K58" s="488" t="str">
        <f t="shared" si="10"/>
        <v/>
      </c>
      <c r="L58" s="488" t="e">
        <f t="shared" si="13"/>
        <v>#N/A</v>
      </c>
    </row>
    <row r="59" spans="1:14" ht="15" customHeight="1" x14ac:dyDescent="0.2">
      <c r="A59" s="490" t="s">
        <v>467</v>
      </c>
      <c r="B59" s="487">
        <v>116071</v>
      </c>
      <c r="C59" s="487">
        <v>22391</v>
      </c>
      <c r="D59" s="487">
        <v>11331</v>
      </c>
      <c r="E59" s="488">
        <f t="shared" si="11"/>
        <v>104.88027469052138</v>
      </c>
      <c r="F59" s="488">
        <f t="shared" si="11"/>
        <v>99.259686142388517</v>
      </c>
      <c r="G59" s="488">
        <f t="shared" si="11"/>
        <v>111.51461470327723</v>
      </c>
      <c r="H59" s="489" t="str">
        <f t="shared" si="14"/>
        <v/>
      </c>
      <c r="I59" s="488" t="str">
        <f t="shared" si="12"/>
        <v/>
      </c>
      <c r="J59" s="488" t="str">
        <f t="shared" si="10"/>
        <v/>
      </c>
      <c r="K59" s="488" t="str">
        <f t="shared" si="10"/>
        <v/>
      </c>
      <c r="L59" s="488" t="e">
        <f t="shared" si="13"/>
        <v>#N/A</v>
      </c>
    </row>
    <row r="60" spans="1:14" ht="15" customHeight="1" x14ac:dyDescent="0.2">
      <c r="A60" s="490" t="s">
        <v>468</v>
      </c>
      <c r="B60" s="487">
        <v>118400</v>
      </c>
      <c r="C60" s="487">
        <v>22691</v>
      </c>
      <c r="D60" s="487">
        <v>11959</v>
      </c>
      <c r="E60" s="488">
        <f t="shared" si="11"/>
        <v>106.98472937562123</v>
      </c>
      <c r="F60" s="488">
        <f t="shared" si="11"/>
        <v>100.58959127582231</v>
      </c>
      <c r="G60" s="488">
        <f t="shared" si="11"/>
        <v>117.69510874913887</v>
      </c>
      <c r="H60" s="489" t="str">
        <f t="shared" si="14"/>
        <v/>
      </c>
      <c r="I60" s="488" t="str">
        <f t="shared" si="12"/>
        <v/>
      </c>
      <c r="J60" s="488" t="str">
        <f t="shared" si="10"/>
        <v/>
      </c>
      <c r="K60" s="488" t="str">
        <f t="shared" si="10"/>
        <v/>
      </c>
      <c r="L60" s="488" t="e">
        <f t="shared" si="13"/>
        <v>#N/A</v>
      </c>
    </row>
    <row r="61" spans="1:14" ht="15" customHeight="1" x14ac:dyDescent="0.2">
      <c r="A61" s="490">
        <v>42614</v>
      </c>
      <c r="B61" s="487">
        <v>120706</v>
      </c>
      <c r="C61" s="487">
        <v>22403</v>
      </c>
      <c r="D61" s="487">
        <v>12264</v>
      </c>
      <c r="E61" s="488">
        <f t="shared" si="11"/>
        <v>109.06840155417005</v>
      </c>
      <c r="F61" s="488">
        <f t="shared" si="11"/>
        <v>99.312882347725861</v>
      </c>
      <c r="G61" s="488">
        <f t="shared" si="11"/>
        <v>120.6967818128137</v>
      </c>
      <c r="H61" s="489">
        <f t="shared" si="14"/>
        <v>42614</v>
      </c>
      <c r="I61" s="488">
        <f t="shared" si="12"/>
        <v>109.06840155417005</v>
      </c>
      <c r="J61" s="488">
        <f t="shared" si="10"/>
        <v>99.312882347725861</v>
      </c>
      <c r="K61" s="488">
        <f t="shared" si="10"/>
        <v>120.6967818128137</v>
      </c>
      <c r="L61" s="488" t="e">
        <f t="shared" si="13"/>
        <v>#N/A</v>
      </c>
    </row>
    <row r="62" spans="1:14" ht="15" customHeight="1" x14ac:dyDescent="0.2">
      <c r="A62" s="490" t="s">
        <v>469</v>
      </c>
      <c r="B62" s="487">
        <v>117665</v>
      </c>
      <c r="C62" s="487">
        <v>22879</v>
      </c>
      <c r="D62" s="487">
        <v>11895</v>
      </c>
      <c r="E62" s="488">
        <f t="shared" si="11"/>
        <v>106.32059275323031</v>
      </c>
      <c r="F62" s="488">
        <f t="shared" si="11"/>
        <v>101.42299849277418</v>
      </c>
      <c r="G62" s="488">
        <f t="shared" si="11"/>
        <v>117.06524948331858</v>
      </c>
      <c r="H62" s="489" t="str">
        <f t="shared" si="14"/>
        <v/>
      </c>
      <c r="I62" s="488" t="str">
        <f t="shared" si="12"/>
        <v/>
      </c>
      <c r="J62" s="488" t="str">
        <f t="shared" si="10"/>
        <v/>
      </c>
      <c r="K62" s="488" t="str">
        <f t="shared" si="10"/>
        <v/>
      </c>
      <c r="L62" s="488" t="e">
        <f t="shared" si="13"/>
        <v>#N/A</v>
      </c>
    </row>
    <row r="63" spans="1:14" ht="15" customHeight="1" x14ac:dyDescent="0.2">
      <c r="A63" s="490" t="s">
        <v>470</v>
      </c>
      <c r="B63" s="487">
        <v>119805</v>
      </c>
      <c r="C63" s="487">
        <v>22338</v>
      </c>
      <c r="D63" s="487">
        <v>11963</v>
      </c>
      <c r="E63" s="488">
        <f t="shared" si="11"/>
        <v>108.25426944971537</v>
      </c>
      <c r="F63" s="488">
        <f t="shared" si="11"/>
        <v>99.024736235481868</v>
      </c>
      <c r="G63" s="488">
        <f t="shared" si="11"/>
        <v>117.73447495325264</v>
      </c>
      <c r="H63" s="489" t="str">
        <f t="shared" si="14"/>
        <v/>
      </c>
      <c r="I63" s="488" t="str">
        <f t="shared" si="12"/>
        <v/>
      </c>
      <c r="J63" s="488" t="str">
        <f t="shared" si="10"/>
        <v/>
      </c>
      <c r="K63" s="488" t="str">
        <f t="shared" si="10"/>
        <v/>
      </c>
      <c r="L63" s="488" t="e">
        <f t="shared" si="13"/>
        <v>#N/A</v>
      </c>
    </row>
    <row r="64" spans="1:14" ht="15" customHeight="1" x14ac:dyDescent="0.2">
      <c r="A64" s="490" t="s">
        <v>471</v>
      </c>
      <c r="B64" s="487">
        <v>122166</v>
      </c>
      <c r="C64" s="487">
        <v>22864</v>
      </c>
      <c r="D64" s="487">
        <v>12514</v>
      </c>
      <c r="E64" s="488">
        <f t="shared" si="11"/>
        <v>110.38763892653836</v>
      </c>
      <c r="F64" s="488">
        <f t="shared" si="11"/>
        <v>101.3565032361025</v>
      </c>
      <c r="G64" s="488">
        <f t="shared" si="11"/>
        <v>123.15716956992422</v>
      </c>
      <c r="H64" s="489" t="str">
        <f t="shared" si="14"/>
        <v/>
      </c>
      <c r="I64" s="488" t="str">
        <f t="shared" si="12"/>
        <v/>
      </c>
      <c r="J64" s="488" t="str">
        <f t="shared" si="10"/>
        <v/>
      </c>
      <c r="K64" s="488" t="str">
        <f t="shared" si="10"/>
        <v/>
      </c>
      <c r="L64" s="488" t="e">
        <f t="shared" si="13"/>
        <v>#N/A</v>
      </c>
    </row>
    <row r="65" spans="1:12" ht="15" customHeight="1" x14ac:dyDescent="0.2">
      <c r="A65" s="490">
        <v>42979</v>
      </c>
      <c r="B65" s="487">
        <v>124570</v>
      </c>
      <c r="C65" s="487">
        <v>22495</v>
      </c>
      <c r="D65" s="487">
        <v>12896</v>
      </c>
      <c r="E65" s="488">
        <f t="shared" si="11"/>
        <v>112.55986265473932</v>
      </c>
      <c r="F65" s="488">
        <f t="shared" si="11"/>
        <v>99.720719921978898</v>
      </c>
      <c r="G65" s="488">
        <f t="shared" si="11"/>
        <v>126.91664206278909</v>
      </c>
      <c r="H65" s="489">
        <f t="shared" si="14"/>
        <v>42979</v>
      </c>
      <c r="I65" s="488">
        <f t="shared" si="12"/>
        <v>112.55986265473932</v>
      </c>
      <c r="J65" s="488">
        <f t="shared" si="10"/>
        <v>99.720719921978898</v>
      </c>
      <c r="K65" s="488">
        <f t="shared" si="10"/>
        <v>126.91664206278909</v>
      </c>
      <c r="L65" s="488" t="e">
        <f t="shared" si="13"/>
        <v>#N/A</v>
      </c>
    </row>
    <row r="66" spans="1:12" ht="15" customHeight="1" x14ac:dyDescent="0.2">
      <c r="A66" s="490" t="s">
        <v>472</v>
      </c>
      <c r="B66" s="487">
        <v>121606</v>
      </c>
      <c r="C66" s="487">
        <v>23115</v>
      </c>
      <c r="D66" s="487">
        <v>12702</v>
      </c>
      <c r="E66" s="488">
        <f t="shared" si="11"/>
        <v>109.88163007138338</v>
      </c>
      <c r="F66" s="488">
        <f t="shared" si="11"/>
        <v>102.46919053107545</v>
      </c>
      <c r="G66" s="488">
        <f t="shared" si="11"/>
        <v>125.00738116327132</v>
      </c>
      <c r="H66" s="489" t="str">
        <f t="shared" si="14"/>
        <v/>
      </c>
      <c r="I66" s="488" t="str">
        <f t="shared" si="12"/>
        <v/>
      </c>
      <c r="J66" s="488" t="str">
        <f t="shared" si="10"/>
        <v/>
      </c>
      <c r="K66" s="488" t="str">
        <f t="shared" si="10"/>
        <v/>
      </c>
      <c r="L66" s="488" t="e">
        <f t="shared" si="13"/>
        <v>#N/A</v>
      </c>
    </row>
    <row r="67" spans="1:12" ht="15" customHeight="1" x14ac:dyDescent="0.2">
      <c r="A67" s="490" t="s">
        <v>473</v>
      </c>
      <c r="B67" s="487">
        <v>123355</v>
      </c>
      <c r="C67" s="487">
        <v>22523</v>
      </c>
      <c r="D67" s="487">
        <v>12952</v>
      </c>
      <c r="E67" s="488">
        <f t="shared" si="11"/>
        <v>111.46200415650131</v>
      </c>
      <c r="F67" s="488">
        <f t="shared" si="11"/>
        <v>99.84484440109938</v>
      </c>
      <c r="G67" s="488">
        <f t="shared" si="11"/>
        <v>127.46776892038186</v>
      </c>
      <c r="H67" s="489" t="str">
        <f t="shared" si="14"/>
        <v/>
      </c>
      <c r="I67" s="488" t="str">
        <f t="shared" si="12"/>
        <v/>
      </c>
      <c r="J67" s="488" t="str">
        <f t="shared" si="12"/>
        <v/>
      </c>
      <c r="K67" s="488" t="str">
        <f t="shared" si="12"/>
        <v/>
      </c>
      <c r="L67" s="488" t="e">
        <f t="shared" si="13"/>
        <v>#N/A</v>
      </c>
    </row>
    <row r="68" spans="1:12" ht="15" customHeight="1" x14ac:dyDescent="0.2">
      <c r="A68" s="490" t="s">
        <v>474</v>
      </c>
      <c r="B68" s="487">
        <v>125942</v>
      </c>
      <c r="C68" s="487">
        <v>23015</v>
      </c>
      <c r="D68" s="487">
        <v>13622</v>
      </c>
      <c r="E68" s="488">
        <f t="shared" si="11"/>
        <v>113.79958434986899</v>
      </c>
      <c r="F68" s="488">
        <f t="shared" si="11"/>
        <v>102.02588881993084</v>
      </c>
      <c r="G68" s="488">
        <f t="shared" si="11"/>
        <v>134.06160810943805</v>
      </c>
      <c r="H68" s="489" t="str">
        <f t="shared" si="14"/>
        <v/>
      </c>
      <c r="I68" s="488" t="str">
        <f t="shared" si="12"/>
        <v/>
      </c>
      <c r="J68" s="488" t="str">
        <f t="shared" si="12"/>
        <v/>
      </c>
      <c r="K68" s="488" t="str">
        <f t="shared" si="12"/>
        <v/>
      </c>
      <c r="L68" s="488" t="e">
        <f t="shared" si="13"/>
        <v>#N/A</v>
      </c>
    </row>
    <row r="69" spans="1:12" ht="15" customHeight="1" x14ac:dyDescent="0.2">
      <c r="A69" s="490">
        <v>43344</v>
      </c>
      <c r="B69" s="487">
        <v>128429</v>
      </c>
      <c r="C69" s="487">
        <v>22538</v>
      </c>
      <c r="D69" s="487">
        <v>13990</v>
      </c>
      <c r="E69" s="488">
        <f t="shared" si="11"/>
        <v>116.04680581910183</v>
      </c>
      <c r="F69" s="488">
        <f t="shared" si="11"/>
        <v>99.91133965777108</v>
      </c>
      <c r="G69" s="488">
        <f t="shared" si="11"/>
        <v>137.68329888790473</v>
      </c>
      <c r="H69" s="489">
        <f t="shared" si="14"/>
        <v>43344</v>
      </c>
      <c r="I69" s="488">
        <f t="shared" si="12"/>
        <v>116.04680581910183</v>
      </c>
      <c r="J69" s="488">
        <f t="shared" si="12"/>
        <v>99.91133965777108</v>
      </c>
      <c r="K69" s="488">
        <f t="shared" si="12"/>
        <v>137.68329888790473</v>
      </c>
      <c r="L69" s="488" t="e">
        <f t="shared" si="13"/>
        <v>#N/A</v>
      </c>
    </row>
    <row r="70" spans="1:12" ht="15" customHeight="1" x14ac:dyDescent="0.2">
      <c r="A70" s="490" t="s">
        <v>475</v>
      </c>
      <c r="B70" s="487">
        <v>125310</v>
      </c>
      <c r="C70" s="487">
        <v>22972</v>
      </c>
      <c r="D70" s="487">
        <v>13826</v>
      </c>
      <c r="E70" s="488">
        <f t="shared" si="11"/>
        <v>113.22851721333696</v>
      </c>
      <c r="F70" s="488">
        <f t="shared" si="11"/>
        <v>101.83526908413867</v>
      </c>
      <c r="G70" s="488">
        <f t="shared" si="11"/>
        <v>136.06928451924023</v>
      </c>
      <c r="H70" s="489" t="str">
        <f t="shared" si="14"/>
        <v/>
      </c>
      <c r="I70" s="488" t="str">
        <f t="shared" si="12"/>
        <v/>
      </c>
      <c r="J70" s="488" t="str">
        <f t="shared" si="12"/>
        <v/>
      </c>
      <c r="K70" s="488" t="str">
        <f t="shared" si="12"/>
        <v/>
      </c>
      <c r="L70" s="488" t="e">
        <f t="shared" si="13"/>
        <v>#N/A</v>
      </c>
    </row>
    <row r="71" spans="1:12" ht="15" customHeight="1" x14ac:dyDescent="0.2">
      <c r="A71" s="490" t="s">
        <v>476</v>
      </c>
      <c r="B71" s="487">
        <v>126723</v>
      </c>
      <c r="C71" s="487">
        <v>22385</v>
      </c>
      <c r="D71" s="487">
        <v>13906</v>
      </c>
      <c r="E71" s="491">
        <f t="shared" ref="E71:G75" si="15">IF($A$51=37802,IF(COUNTBLANK(B$51:B$70)&gt;0,#N/A,IF(ISBLANK(B71)=FALSE,B71/B$51*100,#N/A)),IF(COUNTBLANK(B$51:B$75)&gt;0,#N/A,B71/B$51*100))</f>
        <v>114.50528598536189</v>
      </c>
      <c r="F71" s="491">
        <f t="shared" si="15"/>
        <v>99.233088039719831</v>
      </c>
      <c r="G71" s="491">
        <f t="shared" si="15"/>
        <v>136.8566086015156</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477</v>
      </c>
      <c r="B72" s="487">
        <v>128556</v>
      </c>
      <c r="C72" s="487">
        <v>22859</v>
      </c>
      <c r="D72" s="487">
        <v>14401</v>
      </c>
      <c r="E72" s="491">
        <f t="shared" si="15"/>
        <v>116.16156139875304</v>
      </c>
      <c r="F72" s="491">
        <f t="shared" si="15"/>
        <v>101.33433815054526</v>
      </c>
      <c r="G72" s="491">
        <f t="shared" si="15"/>
        <v>141.72817636059443</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130585</v>
      </c>
      <c r="C73" s="487">
        <v>22393</v>
      </c>
      <c r="D73" s="487">
        <v>14646</v>
      </c>
      <c r="E73" s="491">
        <f t="shared" si="15"/>
        <v>117.99493991144845</v>
      </c>
      <c r="F73" s="491">
        <f t="shared" si="15"/>
        <v>99.268552176611408</v>
      </c>
      <c r="G73" s="491">
        <f t="shared" si="15"/>
        <v>144.13935636256275</v>
      </c>
      <c r="H73" s="492">
        <f>IF(A$51=37802,IF(ISERROR(L73)=TRUE,IF(ISBLANK(A73)=FALSE,IF(MONTH(A73)=MONTH(MAX(A$51:A$75)),A73,""),""),""),IF(ISERROR(L73)=TRUE,IF(MONTH(A73)=MONTH(MAX(A$51:A$75)),A73,""),""))</f>
        <v>43709</v>
      </c>
      <c r="I73" s="488">
        <f t="shared" si="12"/>
        <v>117.99493991144845</v>
      </c>
      <c r="J73" s="488">
        <f t="shared" si="12"/>
        <v>99.268552176611408</v>
      </c>
      <c r="K73" s="488">
        <f t="shared" si="12"/>
        <v>144.13935636256275</v>
      </c>
      <c r="L73" s="488" t="e">
        <f t="shared" si="13"/>
        <v>#N/A</v>
      </c>
    </row>
    <row r="74" spans="1:12" ht="15" customHeight="1" x14ac:dyDescent="0.2">
      <c r="A74" s="490" t="s">
        <v>478</v>
      </c>
      <c r="B74" s="487">
        <v>127370</v>
      </c>
      <c r="C74" s="487">
        <v>22670</v>
      </c>
      <c r="D74" s="487">
        <v>14185</v>
      </c>
      <c r="E74" s="491">
        <f t="shared" si="15"/>
        <v>115.08990693051415</v>
      </c>
      <c r="F74" s="491">
        <f t="shared" si="15"/>
        <v>100.49649791648196</v>
      </c>
      <c r="G74" s="491">
        <f t="shared" si="15"/>
        <v>139.60240133845093</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479</v>
      </c>
      <c r="B75" s="487">
        <v>128182</v>
      </c>
      <c r="C75" s="493">
        <v>21539</v>
      </c>
      <c r="D75" s="493">
        <v>13590</v>
      </c>
      <c r="E75" s="491">
        <f t="shared" si="15"/>
        <v>115.82361977048885</v>
      </c>
      <c r="F75" s="491">
        <f t="shared" si="15"/>
        <v>95.48275556343647</v>
      </c>
      <c r="G75" s="491">
        <f t="shared" si="15"/>
        <v>133.7466784765279</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117.99493991144845</v>
      </c>
      <c r="J77" s="488">
        <f>IF(J75&lt;&gt;"",J75,IF(J74&lt;&gt;"",J74,IF(J73&lt;&gt;"",J73,IF(J72&lt;&gt;"",J72,IF(J71&lt;&gt;"",J71,IF(J70&lt;&gt;"",J70,""))))))</f>
        <v>99.268552176611408</v>
      </c>
      <c r="K77" s="488">
        <f>IF(K75&lt;&gt;"",K75,IF(K74&lt;&gt;"",K74,IF(K73&lt;&gt;"",K73,IF(K72&lt;&gt;"",K72,IF(K71&lt;&gt;"",K71,IF(K70&lt;&gt;"",K70,""))))))</f>
        <v>144.13935636256275</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+18,0%</v>
      </c>
      <c r="J79" s="488" t="str">
        <f>"GeB - ausschließlich: "&amp;IF(J77&gt;100,"+","")&amp;TEXT(J77-100,"0,0")&amp;"%"</f>
        <v>GeB - ausschließlich: -0,7%</v>
      </c>
      <c r="K79" s="488" t="str">
        <f>"GeB - im Nebenjob: "&amp;IF(K77&gt;100,"+","")&amp;TEXT(K77-100,"0,0")&amp;"%"</f>
        <v>GeB - im Nebenjob: +44,1%</v>
      </c>
    </row>
    <row r="81" spans="9:9" ht="15" customHeight="1" x14ac:dyDescent="0.2">
      <c r="I81" s="488" t="str">
        <f>IF(ISERROR(HLOOKUP(1,I$78:K$79,2,FALSE)),"",HLOOKUP(1,I$78:K$79,2,FALSE))</f>
        <v>GeB - im Nebenjob: +44,1%</v>
      </c>
    </row>
    <row r="82" spans="9:9" ht="15" customHeight="1" x14ac:dyDescent="0.2">
      <c r="I82" s="488" t="str">
        <f>IF(ISERROR(HLOOKUP(2,I$78:K$79,2,FALSE)),"",HLOOKUP(2,I$78:K$79,2,FALSE))</f>
        <v>SvB: +18,0%</v>
      </c>
    </row>
    <row r="83" spans="9:9" ht="15" customHeight="1" x14ac:dyDescent="0.2">
      <c r="I83" s="488" t="str">
        <f>IF(ISERROR(HLOOKUP(3,I$78:K$79,2,FALSE)),"",HLOOKUP(3,I$78:K$79,2,FALSE))</f>
        <v>GeB - ausschließlich: -0,7%</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480</v>
      </c>
      <c r="H2" s="502"/>
      <c r="I2" s="502"/>
      <c r="K2" s="498"/>
    </row>
    <row r="3" spans="1:11" s="497" customFormat="1" ht="19.5" customHeight="1" x14ac:dyDescent="0.25">
      <c r="A3" s="503" t="s">
        <v>481</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482</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483</v>
      </c>
      <c r="C8" s="507"/>
      <c r="D8" s="507"/>
      <c r="E8" s="508"/>
      <c r="F8" s="509"/>
      <c r="G8" s="509"/>
      <c r="H8" s="502"/>
      <c r="I8" s="502"/>
    </row>
    <row r="9" spans="1:11" s="505" customFormat="1" ht="13.15" customHeight="1" x14ac:dyDescent="0.2">
      <c r="A9" s="510"/>
      <c r="B9" s="680" t="s">
        <v>484</v>
      </c>
      <c r="C9" s="680"/>
      <c r="D9" s="681"/>
      <c r="E9" s="461"/>
      <c r="F9" s="461"/>
      <c r="H9" s="502"/>
      <c r="I9" s="502"/>
    </row>
    <row r="10" spans="1:11" s="505" customFormat="1" ht="13.15" customHeight="1" x14ac:dyDescent="0.2">
      <c r="A10" s="510"/>
      <c r="B10" s="680" t="s">
        <v>485</v>
      </c>
      <c r="C10" s="680"/>
      <c r="D10" s="681"/>
      <c r="E10" s="511"/>
      <c r="G10" s="512"/>
      <c r="H10" s="513"/>
      <c r="I10" s="513"/>
    </row>
    <row r="11" spans="1:11" s="505" customFormat="1" ht="13.15" customHeight="1" x14ac:dyDescent="0.2">
      <c r="A11" s="510"/>
      <c r="B11" s="680" t="s">
        <v>486</v>
      </c>
      <c r="C11" s="680"/>
      <c r="D11" s="681"/>
      <c r="E11" s="511"/>
      <c r="G11" s="512"/>
      <c r="H11" s="514"/>
      <c r="I11" s="514"/>
    </row>
    <row r="12" spans="1:11" s="505" customFormat="1" ht="13.15" customHeight="1" x14ac:dyDescent="0.2">
      <c r="A12" s="510"/>
      <c r="B12" s="680" t="s">
        <v>487</v>
      </c>
      <c r="C12" s="680"/>
      <c r="D12" s="681"/>
      <c r="E12" s="511"/>
      <c r="G12" s="512"/>
      <c r="H12" s="514"/>
      <c r="I12" s="514"/>
    </row>
    <row r="13" spans="1:11" s="505" customFormat="1" ht="13.15" customHeight="1" x14ac:dyDescent="0.2">
      <c r="A13" s="510"/>
      <c r="B13" s="680" t="s">
        <v>488</v>
      </c>
      <c r="C13" s="680"/>
      <c r="D13" s="681"/>
      <c r="E13" s="511"/>
      <c r="G13" s="512"/>
    </row>
    <row r="14" spans="1:11" s="505" customFormat="1" ht="13.15" customHeight="1" x14ac:dyDescent="0.2">
      <c r="A14" s="510"/>
      <c r="B14" s="680" t="s">
        <v>489</v>
      </c>
      <c r="C14" s="680"/>
      <c r="D14" s="681"/>
      <c r="E14" s="511"/>
      <c r="G14" s="512"/>
    </row>
    <row r="15" spans="1:11" s="505" customFormat="1" ht="13.15" customHeight="1" x14ac:dyDescent="0.2">
      <c r="A15" s="510"/>
      <c r="B15" s="680" t="s">
        <v>490</v>
      </c>
      <c r="C15" s="680"/>
      <c r="D15" s="681"/>
      <c r="E15" s="511"/>
      <c r="G15" s="512"/>
    </row>
    <row r="16" spans="1:11" s="505" customFormat="1" ht="13.15" customHeight="1" x14ac:dyDescent="0.2">
      <c r="A16" s="510"/>
      <c r="B16" s="680" t="s">
        <v>491</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492</v>
      </c>
      <c r="C18" s="516"/>
      <c r="D18" s="515"/>
      <c r="E18" s="511"/>
      <c r="G18" s="512"/>
    </row>
    <row r="19" spans="1:8" s="505" customFormat="1" ht="13.15" customHeight="1" x14ac:dyDescent="0.2">
      <c r="A19" s="510"/>
      <c r="B19" s="680" t="s">
        <v>493</v>
      </c>
      <c r="C19" s="680"/>
      <c r="D19" s="681"/>
      <c r="E19" s="511"/>
      <c r="G19" s="512"/>
    </row>
    <row r="20" spans="1:8" s="505" customFormat="1" ht="13.15" customHeight="1" x14ac:dyDescent="0.2">
      <c r="A20" s="510"/>
      <c r="B20" s="680" t="s">
        <v>494</v>
      </c>
      <c r="C20" s="680"/>
      <c r="D20" s="681"/>
      <c r="E20" s="511"/>
      <c r="G20" s="512"/>
    </row>
    <row r="21" spans="1:8" s="505" customFormat="1" ht="13.15" customHeight="1" x14ac:dyDescent="0.2">
      <c r="A21" s="510"/>
      <c r="B21" s="680" t="s">
        <v>495</v>
      </c>
      <c r="C21" s="680"/>
      <c r="D21" s="681"/>
      <c r="E21" s="511"/>
      <c r="G21" s="512"/>
    </row>
    <row r="22" spans="1:8" s="505" customFormat="1" ht="13.15" customHeight="1" x14ac:dyDescent="0.2">
      <c r="A22" s="510"/>
      <c r="B22" s="680" t="s">
        <v>496</v>
      </c>
      <c r="C22" s="680"/>
      <c r="D22" s="681"/>
      <c r="E22" s="511"/>
      <c r="G22" s="512"/>
    </row>
    <row r="23" spans="1:8" s="505" customFormat="1" ht="13.15" customHeight="1" x14ac:dyDescent="0.2">
      <c r="A23" s="510"/>
      <c r="B23" s="680" t="s">
        <v>497</v>
      </c>
      <c r="C23" s="680"/>
      <c r="D23" s="681"/>
      <c r="E23" s="511"/>
      <c r="G23" s="512"/>
    </row>
    <row r="24" spans="1:8" s="505" customFormat="1" ht="13.15" customHeight="1" x14ac:dyDescent="0.2">
      <c r="A24" s="510"/>
      <c r="B24" s="680" t="s">
        <v>498</v>
      </c>
      <c r="C24" s="680"/>
      <c r="D24" s="681"/>
      <c r="E24" s="511"/>
      <c r="G24" s="512"/>
    </row>
    <row r="25" spans="1:8" s="505" customFormat="1" ht="13.15" customHeight="1" x14ac:dyDescent="0.2">
      <c r="A25" s="510"/>
      <c r="B25" s="680" t="s">
        <v>499</v>
      </c>
      <c r="C25" s="680"/>
      <c r="D25" s="681"/>
      <c r="E25" s="511"/>
      <c r="G25" s="512"/>
    </row>
    <row r="26" spans="1:8" s="505" customFormat="1" ht="13.15" customHeight="1" x14ac:dyDescent="0.2">
      <c r="A26" s="510"/>
      <c r="B26" s="680" t="s">
        <v>500</v>
      </c>
      <c r="C26" s="680"/>
      <c r="D26" s="681"/>
      <c r="E26" s="511"/>
      <c r="G26" s="71"/>
    </row>
    <row r="27" spans="1:8" s="505" customFormat="1" ht="13.15" customHeight="1" x14ac:dyDescent="0.2">
      <c r="A27" s="510"/>
      <c r="B27" s="680" t="s">
        <v>501</v>
      </c>
      <c r="C27" s="680"/>
      <c r="D27" s="681"/>
      <c r="E27" s="511"/>
      <c r="G27" s="71"/>
    </row>
    <row r="28" spans="1:8" s="71" customFormat="1" ht="13.15" customHeight="1" x14ac:dyDescent="0.2">
      <c r="A28" s="510"/>
      <c r="B28" s="680" t="s">
        <v>502</v>
      </c>
      <c r="C28" s="680"/>
      <c r="D28" s="681"/>
      <c r="E28" s="511"/>
      <c r="F28" s="505"/>
    </row>
    <row r="29" spans="1:8" s="71" customFormat="1" ht="13.15" customHeight="1" x14ac:dyDescent="0.2">
      <c r="A29" s="510"/>
      <c r="B29" s="680" t="s">
        <v>503</v>
      </c>
      <c r="C29" s="680"/>
      <c r="D29" s="681"/>
      <c r="E29" s="511"/>
    </row>
    <row r="30" spans="1:8" s="71" customFormat="1" ht="13.15" customHeight="1" x14ac:dyDescent="0.2">
      <c r="A30" s="510"/>
      <c r="B30" s="680" t="s">
        <v>504</v>
      </c>
      <c r="C30" s="680"/>
      <c r="D30" s="681"/>
      <c r="E30" s="511"/>
    </row>
    <row r="31" spans="1:8" s="71" customFormat="1" ht="13.15" customHeight="1" x14ac:dyDescent="0.2">
      <c r="A31" s="510"/>
      <c r="B31" s="680" t="s">
        <v>505</v>
      </c>
      <c r="C31" s="680"/>
      <c r="D31" s="681"/>
      <c r="E31" s="511"/>
      <c r="H31" s="517"/>
    </row>
    <row r="32" spans="1:8" s="71" customFormat="1" ht="13.15" customHeight="1" x14ac:dyDescent="0.2">
      <c r="A32" s="510"/>
      <c r="B32" s="680" t="s">
        <v>506</v>
      </c>
      <c r="C32" s="680"/>
      <c r="D32" s="681"/>
      <c r="E32" s="511"/>
      <c r="H32" s="517"/>
    </row>
    <row r="33" spans="1:8" s="505" customFormat="1" ht="13.15" customHeight="1" x14ac:dyDescent="0.2">
      <c r="A33" s="510"/>
      <c r="B33" s="680" t="s">
        <v>507</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508</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509</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510</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511</v>
      </c>
      <c r="B42" s="687"/>
      <c r="C42" s="687"/>
      <c r="D42" s="687"/>
      <c r="E42" s="687"/>
      <c r="F42" s="687"/>
      <c r="G42" s="687"/>
    </row>
    <row r="43" spans="1:8" ht="13.15" customHeight="1" x14ac:dyDescent="0.2">
      <c r="A43" s="683" t="s">
        <v>512</v>
      </c>
      <c r="B43" s="683"/>
      <c r="C43" s="532" t="s">
        <v>513</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2020-09-28T09:07:48Z</dcterms:created>
  <dcterms:modified xsi:type="dcterms:W3CDTF">2020-09-28T10:34:51Z</dcterms:modified>
</cp:coreProperties>
</file>