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セルスディレクター自動化ツール\main\"/>
    </mc:Choice>
  </mc:AlternateContent>
  <xr:revisionPtr revIDLastSave="0" documentId="13_ncr:1_{D47FD7F9-4E25-4170-A034-186221DA2A89}" xr6:coauthVersionLast="44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les Lead" sheetId="9" r:id="rId1"/>
    <sheet name="2023 Div5 Quotation Record" sheetId="4" r:id="rId2"/>
    <sheet name="2023 Div5 OS Record" sheetId="5" r:id="rId3"/>
    <sheet name="2023 Div5 Sales Record" sheetId="3" r:id="rId4"/>
    <sheet name="2023 Div5 QCD Record" sheetId="7" r:id="rId5"/>
  </sheets>
  <definedNames>
    <definedName name="_xlnm._FilterDatabase" localSheetId="2" hidden="1">'2023 Div5 OS Record'!$B$3:$F$83</definedName>
    <definedName name="_xlnm._FilterDatabase" localSheetId="1" hidden="1">'2023 Div5 Quotation Record'!$B$3:$N$83</definedName>
    <definedName name="_xlnm._FilterDatabase" localSheetId="3" hidden="1">'2023 Div5 Sales Record'!$B$3:$M$84</definedName>
    <definedName name="_xlnm._FilterDatabase" localSheetId="0" hidden="1">'Sales Lead'!$C$62:$Q$64</definedName>
    <definedName name="_xlnm.Criteria" localSheetId="0">'Sales Lead'!$S$19:$T$62</definedName>
    <definedName name="_xlnm.Extract" localSheetId="0">'Sales Lead'!$C$64:$K$64</definedName>
    <definedName name="_xlnm.Print_Area" localSheetId="0">'Sales Lead'!$A$1:$R$170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4" i="9" l="1" a="1"/>
  <c r="H174" i="9" s="1"/>
  <c r="F38" i="9" l="1"/>
  <c r="P38" i="9"/>
  <c r="G38" i="9"/>
  <c r="H38" i="9"/>
  <c r="J39" i="9" s="1"/>
  <c r="J40" i="9" s="1"/>
  <c r="I38" i="9"/>
  <c r="J38" i="9"/>
  <c r="K38" i="9"/>
  <c r="L38" i="9"/>
  <c r="M39" i="9" s="1"/>
  <c r="M40" i="9" s="1"/>
  <c r="M38" i="9"/>
  <c r="N38" i="9"/>
  <c r="O38" i="9"/>
  <c r="E38" i="9"/>
  <c r="G121" i="9"/>
  <c r="H121" i="9"/>
  <c r="I121" i="9"/>
  <c r="J121" i="9"/>
  <c r="K121" i="9"/>
  <c r="L121" i="9"/>
  <c r="M121" i="9"/>
  <c r="N121" i="9"/>
  <c r="O121" i="9"/>
  <c r="P121" i="9"/>
  <c r="F121" i="9"/>
  <c r="E121" i="9"/>
  <c r="G122" i="9" s="1"/>
  <c r="E93" i="9"/>
  <c r="G94" i="9" s="1"/>
  <c r="G60" i="9"/>
  <c r="G39" i="9"/>
  <c r="G40" i="9" s="1"/>
  <c r="H16" i="9"/>
  <c r="E59" i="9"/>
  <c r="I93" i="9"/>
  <c r="J94" i="9" s="1"/>
  <c r="J93" i="9"/>
  <c r="K93" i="9"/>
  <c r="M94" i="9" s="1"/>
  <c r="L93" i="9"/>
  <c r="M93" i="9"/>
  <c r="N93" i="9"/>
  <c r="P94" i="9" s="1"/>
  <c r="O93" i="9"/>
  <c r="P93" i="9"/>
  <c r="F93" i="9"/>
  <c r="G93" i="9"/>
  <c r="H93" i="9"/>
  <c r="B180" i="9"/>
  <c r="M60" i="9"/>
  <c r="F59" i="9"/>
  <c r="G59" i="9"/>
  <c r="H59" i="9"/>
  <c r="J60" i="9" s="1"/>
  <c r="I59" i="9"/>
  <c r="J59" i="9"/>
  <c r="K59" i="9"/>
  <c r="L59" i="9"/>
  <c r="M59" i="9"/>
  <c r="N59" i="9"/>
  <c r="O59" i="9"/>
  <c r="P60" i="9" s="1"/>
  <c r="P59" i="9"/>
  <c r="E150" i="9"/>
  <c r="B173" i="9"/>
  <c r="E173" i="9" s="1"/>
  <c r="Q9" i="9"/>
  <c r="Q14" i="9"/>
  <c r="Q13" i="9"/>
  <c r="E16" i="9"/>
  <c r="N16" i="9"/>
  <c r="K16" i="9"/>
  <c r="R6" i="3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173" i="9"/>
  <c r="B174" i="9"/>
  <c r="B175" i="9"/>
  <c r="B176" i="9"/>
  <c r="E176" i="9" s="1"/>
  <c r="B177" i="9"/>
  <c r="E177" i="9" s="1"/>
  <c r="B178" i="9"/>
  <c r="B179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D64" i="9" l="1"/>
  <c r="D65" i="9"/>
  <c r="E202" i="9"/>
  <c r="E214" i="9"/>
  <c r="E190" i="9"/>
  <c r="E206" i="9"/>
  <c r="E194" i="9"/>
  <c r="E182" i="9"/>
  <c r="E217" i="9"/>
  <c r="E205" i="9"/>
  <c r="E193" i="9"/>
  <c r="E181" i="9"/>
  <c r="E216" i="9"/>
  <c r="E204" i="9"/>
  <c r="E192" i="9"/>
  <c r="E179" i="9"/>
  <c r="E215" i="9"/>
  <c r="E203" i="9"/>
  <c r="E191" i="9"/>
  <c r="E178" i="9"/>
  <c r="E213" i="9"/>
  <c r="E201" i="9"/>
  <c r="E189" i="9"/>
  <c r="E212" i="9"/>
  <c r="E200" i="9"/>
  <c r="E188" i="9"/>
  <c r="E175" i="9"/>
  <c r="E211" i="9"/>
  <c r="E199" i="9"/>
  <c r="E187" i="9"/>
  <c r="E174" i="9"/>
  <c r="E180" i="9"/>
  <c r="E210" i="9"/>
  <c r="E198" i="9"/>
  <c r="E186" i="9"/>
  <c r="D66" i="9"/>
  <c r="C66" i="9"/>
  <c r="D67" i="9"/>
  <c r="C67" i="9"/>
  <c r="D68" i="9"/>
  <c r="C68" i="9"/>
  <c r="D69" i="9"/>
  <c r="C69" i="9"/>
  <c r="D70" i="9"/>
  <c r="C70" i="9"/>
  <c r="D71" i="9"/>
  <c r="C64" i="9"/>
  <c r="D72" i="9"/>
  <c r="D73" i="9"/>
  <c r="D74" i="9"/>
  <c r="D75" i="9"/>
  <c r="D76" i="9"/>
  <c r="C65" i="9"/>
  <c r="E209" i="9"/>
  <c r="E197" i="9"/>
  <c r="E185" i="9"/>
  <c r="E208" i="9"/>
  <c r="E196" i="9"/>
  <c r="E184" i="9"/>
  <c r="E207" i="9"/>
  <c r="E195" i="9"/>
  <c r="E183" i="9"/>
  <c r="E220" i="9"/>
  <c r="E232" i="9"/>
  <c r="E244" i="9"/>
  <c r="E256" i="9"/>
  <c r="E268" i="9"/>
  <c r="E280" i="9"/>
  <c r="E292" i="9"/>
  <c r="E222" i="9"/>
  <c r="E246" i="9"/>
  <c r="E282" i="9"/>
  <c r="E235" i="9"/>
  <c r="E259" i="9"/>
  <c r="E283" i="9"/>
  <c r="E236" i="9"/>
  <c r="E260" i="9"/>
  <c r="E284" i="9"/>
  <c r="E237" i="9"/>
  <c r="E261" i="9"/>
  <c r="E285" i="9"/>
  <c r="E226" i="9"/>
  <c r="E250" i="9"/>
  <c r="E274" i="9"/>
  <c r="E227" i="9"/>
  <c r="E251" i="9"/>
  <c r="E275" i="9"/>
  <c r="E228" i="9"/>
  <c r="E252" i="9"/>
  <c r="E276" i="9"/>
  <c r="E241" i="9"/>
  <c r="E265" i="9"/>
  <c r="E289" i="9"/>
  <c r="E230" i="9"/>
  <c r="E266" i="9"/>
  <c r="E290" i="9"/>
  <c r="E231" i="9"/>
  <c r="E255" i="9"/>
  <c r="E279" i="9"/>
  <c r="E221" i="9"/>
  <c r="E233" i="9"/>
  <c r="E245" i="9"/>
  <c r="E257" i="9"/>
  <c r="E269" i="9"/>
  <c r="E281" i="9"/>
  <c r="E293" i="9"/>
  <c r="E234" i="9"/>
  <c r="E258" i="9"/>
  <c r="E270" i="9"/>
  <c r="E223" i="9"/>
  <c r="E247" i="9"/>
  <c r="E271" i="9"/>
  <c r="E224" i="9"/>
  <c r="E248" i="9"/>
  <c r="E272" i="9"/>
  <c r="E225" i="9"/>
  <c r="E249" i="9"/>
  <c r="E273" i="9"/>
  <c r="E238" i="9"/>
  <c r="E262" i="9"/>
  <c r="E286" i="9"/>
  <c r="E239" i="9"/>
  <c r="E263" i="9"/>
  <c r="E287" i="9"/>
  <c r="E240" i="9"/>
  <c r="E264" i="9"/>
  <c r="E288" i="9"/>
  <c r="E229" i="9"/>
  <c r="E253" i="9"/>
  <c r="E277" i="9"/>
  <c r="E218" i="9"/>
  <c r="E242" i="9"/>
  <c r="E254" i="9"/>
  <c r="E278" i="9"/>
  <c r="E219" i="9"/>
  <c r="E243" i="9"/>
  <c r="E267" i="9"/>
  <c r="E291" i="9"/>
  <c r="P39" i="9"/>
  <c r="P40" i="9" s="1"/>
  <c r="R13" i="9"/>
  <c r="Q16" i="9"/>
  <c r="E11" i="9"/>
  <c r="Q8" i="9"/>
  <c r="R8" i="9" s="1"/>
  <c r="F6" i="9"/>
  <c r="E6" i="9"/>
  <c r="F11" i="9"/>
  <c r="G11" i="9"/>
  <c r="H11" i="9"/>
  <c r="I11" i="9"/>
  <c r="J11" i="9"/>
  <c r="K11" i="9"/>
  <c r="L11" i="9"/>
  <c r="M11" i="9"/>
  <c r="N11" i="9"/>
  <c r="O11" i="9"/>
  <c r="P11" i="9"/>
  <c r="G6" i="9"/>
  <c r="H6" i="9"/>
  <c r="I6" i="9"/>
  <c r="J6" i="9"/>
  <c r="K6" i="9"/>
  <c r="L6" i="9"/>
  <c r="M6" i="9"/>
  <c r="N6" i="9"/>
  <c r="O6" i="9"/>
  <c r="P6" i="9"/>
  <c r="J127" i="3"/>
  <c r="I127" i="3"/>
  <c r="K55" i="3"/>
  <c r="K54" i="3"/>
  <c r="R21" i="3"/>
  <c r="P150" i="9"/>
  <c r="O150" i="9"/>
  <c r="N150" i="9"/>
  <c r="M150" i="9"/>
  <c r="L150" i="9"/>
  <c r="K150" i="9"/>
  <c r="J150" i="9"/>
  <c r="I150" i="9"/>
  <c r="H150" i="9"/>
  <c r="G150" i="9"/>
  <c r="F150" i="9"/>
  <c r="W15" i="3"/>
  <c r="X15" i="3"/>
  <c r="Y15" i="3"/>
  <c r="Z15" i="3"/>
  <c r="AA15" i="3"/>
  <c r="AB15" i="3"/>
  <c r="AC15" i="3"/>
  <c r="W16" i="3"/>
  <c r="X16" i="3"/>
  <c r="Y16" i="3"/>
  <c r="Z16" i="3"/>
  <c r="AA16" i="3"/>
  <c r="AB16" i="3"/>
  <c r="AC16" i="3"/>
  <c r="W17" i="3"/>
  <c r="X17" i="3"/>
  <c r="Y17" i="3"/>
  <c r="Z17" i="3"/>
  <c r="AA17" i="3"/>
  <c r="AB17" i="3"/>
  <c r="AC17" i="3"/>
  <c r="W18" i="3"/>
  <c r="X18" i="3"/>
  <c r="Y18" i="3"/>
  <c r="Z18" i="3"/>
  <c r="AA18" i="3"/>
  <c r="AB18" i="3"/>
  <c r="AC18" i="3"/>
  <c r="W19" i="3"/>
  <c r="X19" i="3"/>
  <c r="Y19" i="3"/>
  <c r="Z19" i="3"/>
  <c r="AA19" i="3"/>
  <c r="AB19" i="3"/>
  <c r="AC19" i="3"/>
  <c r="W20" i="3"/>
  <c r="X20" i="3"/>
  <c r="Y20" i="3"/>
  <c r="Z20" i="3"/>
  <c r="AA20" i="3"/>
  <c r="AB20" i="3"/>
  <c r="AC20" i="3"/>
  <c r="W21" i="3"/>
  <c r="X21" i="3"/>
  <c r="Y21" i="3"/>
  <c r="Z21" i="3"/>
  <c r="AA21" i="3"/>
  <c r="AB21" i="3"/>
  <c r="AC21" i="3"/>
  <c r="S21" i="3"/>
  <c r="T21" i="3"/>
  <c r="U21" i="3"/>
  <c r="V21" i="3"/>
  <c r="Q150" i="9" l="1"/>
  <c r="G151" i="9"/>
  <c r="E7" i="9"/>
  <c r="Q6" i="9"/>
  <c r="E12" i="9"/>
  <c r="H12" i="9"/>
  <c r="N12" i="9"/>
  <c r="H7" i="9"/>
  <c r="K12" i="9"/>
  <c r="Q11" i="9"/>
  <c r="P122" i="9"/>
  <c r="P151" i="9"/>
  <c r="N7" i="9"/>
  <c r="M122" i="9"/>
  <c r="M151" i="9"/>
  <c r="Q121" i="9"/>
  <c r="K7" i="9"/>
  <c r="J151" i="9"/>
  <c r="J122" i="9"/>
  <c r="AD21" i="3"/>
  <c r="S16" i="3"/>
  <c r="T16" i="3"/>
  <c r="U16" i="3"/>
  <c r="V16" i="3"/>
  <c r="S17" i="3"/>
  <c r="T17" i="3"/>
  <c r="U17" i="3"/>
  <c r="V17" i="3"/>
  <c r="S18" i="3"/>
  <c r="T18" i="3"/>
  <c r="U18" i="3"/>
  <c r="V18" i="3"/>
  <c r="S19" i="3"/>
  <c r="T19" i="3"/>
  <c r="U19" i="3"/>
  <c r="V19" i="3"/>
  <c r="S20" i="3"/>
  <c r="T20" i="3"/>
  <c r="U20" i="3"/>
  <c r="V20" i="3"/>
  <c r="R20" i="3"/>
  <c r="R19" i="3"/>
  <c r="R18" i="3"/>
  <c r="R17" i="3"/>
  <c r="R16" i="3"/>
  <c r="S15" i="3"/>
  <c r="T15" i="3"/>
  <c r="U15" i="3"/>
  <c r="V15" i="3"/>
  <c r="R15" i="3"/>
  <c r="R8" i="3"/>
  <c r="R10" i="3" s="1"/>
  <c r="J123" i="9" l="1"/>
  <c r="E15" i="9"/>
  <c r="M123" i="9"/>
  <c r="J8" i="9"/>
  <c r="J9" i="9"/>
  <c r="G8" i="9"/>
  <c r="G9" i="9"/>
  <c r="M8" i="9"/>
  <c r="M9" i="9"/>
  <c r="P8" i="9"/>
  <c r="P9" i="9"/>
  <c r="M14" i="9"/>
  <c r="K15" i="9"/>
  <c r="P14" i="9"/>
  <c r="N15" i="9"/>
  <c r="P123" i="9" s="1"/>
  <c r="H15" i="9"/>
  <c r="J14" i="9"/>
  <c r="G14" i="9"/>
  <c r="Q93" i="9"/>
  <c r="M13" i="9"/>
  <c r="J13" i="9"/>
  <c r="P13" i="9"/>
  <c r="G13" i="9"/>
  <c r="Q12" i="9"/>
  <c r="R14" i="9" s="1"/>
  <c r="Q7" i="9"/>
  <c r="R9" i="9" s="1"/>
  <c r="AD20" i="3"/>
  <c r="AD19" i="3"/>
  <c r="AD16" i="3"/>
  <c r="AD17" i="3"/>
  <c r="AD18" i="3"/>
  <c r="AD15" i="3"/>
  <c r="K51" i="3"/>
  <c r="K52" i="3"/>
  <c r="N53" i="3"/>
  <c r="N54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G95" i="9" l="1"/>
  <c r="G123" i="9"/>
  <c r="M16" i="9"/>
  <c r="M95" i="9"/>
  <c r="P16" i="9"/>
  <c r="P95" i="9"/>
  <c r="J16" i="9"/>
  <c r="J95" i="9"/>
  <c r="Q15" i="9"/>
  <c r="R16" i="9" s="1"/>
  <c r="G16" i="9"/>
  <c r="S8" i="3"/>
  <c r="T8" i="3"/>
  <c r="U8" i="3"/>
  <c r="V8" i="3"/>
  <c r="W8" i="3"/>
  <c r="X8" i="3"/>
  <c r="Y8" i="3"/>
  <c r="Z8" i="3"/>
  <c r="AA8" i="3"/>
  <c r="AB8" i="3"/>
  <c r="AC8" i="3"/>
  <c r="S6" i="3"/>
  <c r="T6" i="3"/>
  <c r="U6" i="3"/>
  <c r="V6" i="3"/>
  <c r="W6" i="3"/>
  <c r="X6" i="3"/>
  <c r="Y6" i="3"/>
  <c r="Z6" i="3"/>
  <c r="AA6" i="3"/>
  <c r="AB6" i="3"/>
  <c r="AC6" i="3"/>
  <c r="K42" i="3" l="1"/>
  <c r="S10" i="3" l="1"/>
  <c r="T10" i="3"/>
  <c r="U10" i="3"/>
  <c r="Y10" i="3"/>
  <c r="Z10" i="3"/>
  <c r="AB10" i="3"/>
  <c r="AC10" i="3"/>
  <c r="S11" i="3"/>
  <c r="T11" i="3"/>
  <c r="U11" i="3"/>
  <c r="V11" i="3"/>
  <c r="W11" i="3"/>
  <c r="X11" i="3"/>
  <c r="Y11" i="3"/>
  <c r="Z11" i="3"/>
  <c r="AA11" i="3"/>
  <c r="AB11" i="3"/>
  <c r="AC11" i="3"/>
  <c r="R11" i="3"/>
  <c r="K4" i="3"/>
  <c r="K5" i="3"/>
  <c r="K6" i="3"/>
  <c r="K7" i="3"/>
  <c r="AD7" i="3"/>
  <c r="K8" i="3"/>
  <c r="K9" i="3"/>
  <c r="AD9" i="3"/>
  <c r="AD11" i="3" l="1"/>
  <c r="K27" i="3"/>
  <c r="K22" i="3"/>
  <c r="K19" i="3" l="1"/>
  <c r="K20" i="3"/>
  <c r="K21" i="3"/>
  <c r="K10" i="3" l="1"/>
  <c r="K11" i="3"/>
  <c r="K12" i="3"/>
  <c r="K13" i="3"/>
  <c r="K14" i="3"/>
  <c r="K15" i="3"/>
  <c r="K16" i="3"/>
  <c r="K17" i="3"/>
  <c r="K18" i="3"/>
  <c r="K23" i="3"/>
  <c r="K24" i="3"/>
  <c r="K25" i="3"/>
  <c r="K26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3" i="3"/>
  <c r="K44" i="3"/>
  <c r="K45" i="3"/>
  <c r="K47" i="3"/>
  <c r="K48" i="3"/>
  <c r="K49" i="3"/>
  <c r="K50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AA10" i="3" l="1"/>
  <c r="I2" i="3"/>
  <c r="V10" i="3" l="1"/>
  <c r="W10" i="3" l="1"/>
  <c r="AD8" i="3"/>
  <c r="X10" i="3" l="1"/>
  <c r="AD10" i="3" s="1"/>
  <c r="AD6" i="3"/>
  <c r="J2" i="3"/>
  <c r="K46" i="3"/>
  <c r="K127" i="3" l="1"/>
  <c r="K2" i="3" s="1"/>
  <c r="AD24" i="3" l="1"/>
  <c r="B99" i="9" l="1" a="1"/>
  <c r="B99" i="9" s="1"/>
  <c r="B127" i="9" a="1"/>
  <c r="D145" i="9" s="1"/>
  <c r="B44" i="9" a="1"/>
  <c r="B44" i="9" s="1"/>
  <c r="C130" i="9" l="1"/>
  <c r="C136" i="9"/>
  <c r="C142" i="9"/>
  <c r="C132" i="9"/>
  <c r="C138" i="9"/>
  <c r="C144" i="9"/>
  <c r="B132" i="9"/>
  <c r="B138" i="9"/>
  <c r="B144" i="9"/>
  <c r="B128" i="9"/>
  <c r="B134" i="9"/>
  <c r="B140" i="9"/>
  <c r="C128" i="9"/>
  <c r="C134" i="9"/>
  <c r="C140" i="9"/>
  <c r="B130" i="9"/>
  <c r="B136" i="9"/>
  <c r="B142" i="9"/>
  <c r="D128" i="9"/>
  <c r="D130" i="9"/>
  <c r="D132" i="9"/>
  <c r="D134" i="9"/>
  <c r="D136" i="9"/>
  <c r="D138" i="9"/>
  <c r="D140" i="9"/>
  <c r="D142" i="9"/>
  <c r="D144" i="9"/>
  <c r="B129" i="9"/>
  <c r="B131" i="9"/>
  <c r="B133" i="9"/>
  <c r="B135" i="9"/>
  <c r="B137" i="9"/>
  <c r="B139" i="9"/>
  <c r="B141" i="9"/>
  <c r="B143" i="9"/>
  <c r="B145" i="9"/>
  <c r="B127" i="9"/>
  <c r="C127" i="9"/>
  <c r="C129" i="9"/>
  <c r="C131" i="9"/>
  <c r="C133" i="9"/>
  <c r="C135" i="9"/>
  <c r="C137" i="9"/>
  <c r="C139" i="9"/>
  <c r="C141" i="9"/>
  <c r="C143" i="9"/>
  <c r="C145" i="9"/>
  <c r="D127" i="9"/>
  <c r="D129" i="9"/>
  <c r="D131" i="9"/>
  <c r="D133" i="9"/>
  <c r="D135" i="9"/>
  <c r="D137" i="9"/>
  <c r="D139" i="9"/>
  <c r="D141" i="9"/>
  <c r="D143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<sst xmlns="http://schemas.openxmlformats.org/spreadsheetml/2006/main" count="913" uniqueCount="366">
  <si>
    <t>Client</t>
  </si>
  <si>
    <t>Product Name</t>
  </si>
  <si>
    <t>PiC</t>
  </si>
  <si>
    <t>PJ N.</t>
  </si>
  <si>
    <t>Invoice month</t>
  </si>
  <si>
    <t>ABS status
(Finish 1 / Unfinished 2)</t>
  </si>
  <si>
    <t>CLAAS</t>
  </si>
  <si>
    <t>Gross Profit</t>
  </si>
  <si>
    <t>Service
(Exist 1 / New 2 / Inhouse 3)</t>
  </si>
  <si>
    <t>Itoh</t>
  </si>
  <si>
    <t>Mitutoyo</t>
  </si>
  <si>
    <t>2023年度_Div.5請求金額管理表</t>
  </si>
  <si>
    <t>T22-1302</t>
  </si>
  <si>
    <t>T22-1303</t>
  </si>
  <si>
    <t>T22-1304</t>
  </si>
  <si>
    <t>T22-1305</t>
  </si>
  <si>
    <t>T22-1306</t>
  </si>
  <si>
    <t>T22-1307</t>
  </si>
  <si>
    <t>T22-1308</t>
  </si>
  <si>
    <t>T22-1309</t>
  </si>
  <si>
    <t>T22-1310</t>
  </si>
  <si>
    <t>T22-1311</t>
  </si>
  <si>
    <t>T22-1312</t>
  </si>
  <si>
    <t>T22-1313</t>
  </si>
  <si>
    <t>T22-1314</t>
  </si>
  <si>
    <t>CLAAS - JAGUAR 900 HRC (Update 2023) Cover JP</t>
  </si>
  <si>
    <t xml:space="preserve">CLAAS - ROLLANT (Update 2023) Inside JP </t>
  </si>
  <si>
    <t xml:space="preserve">CLAAS - DISCO (front- and large scale mowers) (2023) JP 	</t>
  </si>
  <si>
    <t xml:space="preserve">CLAAS - JAGUAR front attachments (Update 2023) JP 	</t>
  </si>
  <si>
    <t xml:space="preserve">CLAAS - LINER (2023) Inside JP 	</t>
  </si>
  <si>
    <t xml:space="preserve">CLAAS - LEXION 8000 7000 LRC (2023) JP 	</t>
  </si>
  <si>
    <t xml:space="preserve">CLAAS - LEXION 6000 LRC (2023) JP 	</t>
  </si>
  <si>
    <t xml:space="preserve">CLAAS - DISCO (front-, rear- and trailed mowers) (2023) JP 	</t>
  </si>
  <si>
    <t xml:space="preserve">CLAAS - LEXION 6000 5000 HRC (2023) JP 	</t>
  </si>
  <si>
    <t xml:space="preserve">CLAAS - VARIANT (New 2023) JP 	</t>
  </si>
  <si>
    <t xml:space="preserve">CLAAS - JAGUAR 800 HRC (Update 2023) JP 	</t>
  </si>
  <si>
    <t xml:space="preserve">CLAAS - JAGUAR 800 LRC (Update 2023) Cover TH 	</t>
  </si>
  <si>
    <t xml:space="preserve">CLAAS - QUADRANT EVOLUTION (Update 2023) Inside TH 	</t>
  </si>
  <si>
    <t>Mitutoyo - VDO Subtitle (EN-TH)</t>
  </si>
  <si>
    <t>Mitutoyo - MeasurLink update (EN-TH)</t>
  </si>
  <si>
    <t>T22-1295</t>
  </si>
  <si>
    <t>T22-1192</t>
  </si>
  <si>
    <t>AKJ</t>
  </si>
  <si>
    <t>AKJ MonotaRO Leaflets November</t>
  </si>
  <si>
    <t>T22-1298</t>
  </si>
  <si>
    <t>Ken</t>
  </si>
  <si>
    <t>T22-1301</t>
  </si>
  <si>
    <t>T22-1315</t>
  </si>
  <si>
    <t>AKJ MonotaRO Leaflets 21,491 pcs 1st edition</t>
  </si>
  <si>
    <t>AKJ MonotaRO Leaflets 21,491 pcs 2nd edition</t>
  </si>
  <si>
    <t>Column1</t>
  </si>
  <si>
    <t>AKJ_THK Kounoike Stock Oct. (102022)</t>
  </si>
  <si>
    <t>T22-1348</t>
  </si>
  <si>
    <t>T22-1187</t>
  </si>
  <si>
    <t>AKJ_Mitutoyo DigimaticIndicator</t>
  </si>
  <si>
    <t>AKJ IAI EC Slider Type Drip and Dust Proof</t>
  </si>
  <si>
    <t>T22-1158</t>
  </si>
  <si>
    <t>T22-1087</t>
  </si>
  <si>
    <t>AKJ_TOYOX_ToyoConnecter (EN-TH)_Print</t>
  </si>
  <si>
    <t>IKO - Polo Shirt</t>
  </si>
  <si>
    <t>T22-1328</t>
  </si>
  <si>
    <t>IKO</t>
  </si>
  <si>
    <t>Okamoto Leaflets 3 types</t>
  </si>
  <si>
    <t>T22-1318</t>
  </si>
  <si>
    <t>Okamoto</t>
  </si>
  <si>
    <t>IKO Calendar 2023</t>
  </si>
  <si>
    <t>T22-1095</t>
  </si>
  <si>
    <t>Tsubakimoto - Booth METALEX 2021</t>
  </si>
  <si>
    <t>T21-0587</t>
  </si>
  <si>
    <t>Tsubakimoto</t>
  </si>
  <si>
    <t>AKJ Client</t>
  </si>
  <si>
    <t>MonotaRO</t>
  </si>
  <si>
    <t>IAI</t>
  </si>
  <si>
    <t>TOYOX</t>
  </si>
  <si>
    <t>IKO Greeting card for 2023</t>
  </si>
  <si>
    <t>T23-0040</t>
  </si>
  <si>
    <t>Tsubakimoto - Poster for Metalex</t>
  </si>
  <si>
    <t>T22-1184</t>
  </si>
  <si>
    <t>T22-1165</t>
  </si>
  <si>
    <t>Tsubakimoto - Banner Data for Metalex</t>
  </si>
  <si>
    <t>Service categroly</t>
  </si>
  <si>
    <t>Video Edit</t>
  </si>
  <si>
    <t>Translation</t>
  </si>
  <si>
    <t>Print</t>
  </si>
  <si>
    <t>Other</t>
  </si>
  <si>
    <t>DTP</t>
  </si>
  <si>
    <t>Novelty</t>
  </si>
  <si>
    <t>Booth</t>
  </si>
  <si>
    <t>Data making</t>
  </si>
  <si>
    <t>SCMTL</t>
  </si>
  <si>
    <t>SCMTL - SSO Translation EN to TH</t>
  </si>
  <si>
    <t>T23-0028</t>
  </si>
  <si>
    <t>CB</t>
  </si>
  <si>
    <t>入金額</t>
  </si>
  <si>
    <t>請求見込み</t>
  </si>
  <si>
    <t>2023 Total</t>
  </si>
  <si>
    <t>Div.5</t>
  </si>
  <si>
    <t>AKJ MonotarO Dec Leaflet 20,001 pcs 1st edition</t>
  </si>
  <si>
    <t>T23-0041</t>
  </si>
  <si>
    <t>AKJ MonotarO Dec Leaflet 20,001 pcs 2nd edition</t>
  </si>
  <si>
    <t>T23-0042</t>
  </si>
  <si>
    <t>AKJ_THK Kounoike Stock Nov. (112022)</t>
  </si>
  <si>
    <t>T23-0134</t>
  </si>
  <si>
    <t>LIXIL</t>
  </si>
  <si>
    <t>LIXIL - O2O System server 2023</t>
  </si>
  <si>
    <t>T23-0037</t>
  </si>
  <si>
    <t>System</t>
  </si>
  <si>
    <t>-</t>
  </si>
  <si>
    <t>CLAAS - Brochure TRION 700 HRC (2023) JP</t>
  </si>
  <si>
    <t>T23-0158</t>
  </si>
  <si>
    <t>CLAAS - Brochure TRION 600_500 HRC (2023) JP</t>
  </si>
  <si>
    <t>T23-0159</t>
  </si>
  <si>
    <t>CLAAS - Report Translation EN-TH</t>
  </si>
  <si>
    <t>T23-0220</t>
  </si>
  <si>
    <t>AKJ MonotaRO leaflets 10,000 pcs Jan 1st</t>
  </si>
  <si>
    <t>T23-0216</t>
  </si>
  <si>
    <t>Printing</t>
  </si>
  <si>
    <t>AKJ_THK Kounoike Stock Dec. (122022)</t>
  </si>
  <si>
    <t>T23-0153</t>
  </si>
  <si>
    <t>AKJ MonotaRO catalog 440 pcs</t>
  </si>
  <si>
    <t>T23-0277</t>
  </si>
  <si>
    <t>T23-0248</t>
  </si>
  <si>
    <t>AKJ MonotaRO leaflets 10,000 pcs Jan 2nd</t>
  </si>
  <si>
    <t>2023年度_Div.5見積管理</t>
  </si>
  <si>
    <t>Project No.</t>
  </si>
  <si>
    <t>Status</t>
  </si>
  <si>
    <t>Selling price</t>
  </si>
  <si>
    <t>AKT23-0001</t>
  </si>
  <si>
    <t>AKJ TOYOX Selection Guide Print (EN)</t>
  </si>
  <si>
    <t>Aki</t>
  </si>
  <si>
    <t>Hold</t>
  </si>
  <si>
    <t>AKT23-0002</t>
  </si>
  <si>
    <t>AKJ Mitutoyo_ID-H Web ver_EN</t>
  </si>
  <si>
    <t>Accept</t>
  </si>
  <si>
    <t>AKT23-0007</t>
  </si>
  <si>
    <t>SCMTL - SSO Translation (TH)</t>
  </si>
  <si>
    <t>Reject</t>
  </si>
  <si>
    <t>AKT23-0018</t>
  </si>
  <si>
    <t>Submit</t>
  </si>
  <si>
    <t>AKT23-0019</t>
  </si>
  <si>
    <t>Kyocera SG</t>
  </si>
  <si>
    <t>Kyocera SG - KDZ catalog</t>
  </si>
  <si>
    <t>AKT23-0028</t>
  </si>
  <si>
    <t>IKO Hot Selling Products Print 2022</t>
  </si>
  <si>
    <t>Prep</t>
  </si>
  <si>
    <t>AKT23-0029</t>
  </si>
  <si>
    <t>Siam Cosmos</t>
  </si>
  <si>
    <t>Siam Cosmos Leaflet making &amp; sending</t>
  </si>
  <si>
    <t>AKT23-0030</t>
  </si>
  <si>
    <t>CLAAS Brochure TRION 700 HRC (2023)</t>
  </si>
  <si>
    <t>AKT23-0031</t>
  </si>
  <si>
    <t>Brochure TRION 600_500 HRC (2023)</t>
  </si>
  <si>
    <t>AKT23-0040</t>
  </si>
  <si>
    <t>AKT23-0050</t>
  </si>
  <si>
    <t>Mitutoyo - Software Translation (Formpak &amp; SurfPro)</t>
  </si>
  <si>
    <t>AKT23-0056</t>
  </si>
  <si>
    <t>AKJ MonotaRO leaflets 10,000 pcs.</t>
  </si>
  <si>
    <t>AKT23-0057</t>
  </si>
  <si>
    <t>CLAAS Annual Report Translation EN-TH</t>
  </si>
  <si>
    <t>AKT23-0058</t>
  </si>
  <si>
    <t>CLAAS Harvest Check for your CLAAS Machines TH-EN</t>
  </si>
  <si>
    <t>AKT23-0059</t>
  </si>
  <si>
    <t>CLAAS Report Translation EN-TH</t>
  </si>
  <si>
    <t>AKT23-0062</t>
  </si>
  <si>
    <t>LIXIL - Update Product picture Jan 2023</t>
  </si>
  <si>
    <t>AKT23-0076</t>
  </si>
  <si>
    <t>Mitutoyo - Software Translation (MCOSMOS)</t>
  </si>
  <si>
    <t>AKT23-0078</t>
  </si>
  <si>
    <t>CLAAS - Brochure ARION 400 HRC (JP)</t>
  </si>
  <si>
    <t>AKT23-0080</t>
  </si>
  <si>
    <t>CLAAS - Brochure XERION 5000 - 4200 HRC (2023) (JP)</t>
  </si>
  <si>
    <t>AKT23-0081</t>
  </si>
  <si>
    <t>CLAAS - Brochure JAGUAR 900 HRC (Update 2023)(JP)</t>
  </si>
  <si>
    <t>2023年度_Div.5外注管理</t>
  </si>
  <si>
    <t>PO No.</t>
  </si>
  <si>
    <t>O/S Name</t>
  </si>
  <si>
    <t>Service</t>
  </si>
  <si>
    <t>Cost</t>
  </si>
  <si>
    <t>Payment</t>
  </si>
  <si>
    <t>T23-0272</t>
  </si>
  <si>
    <t>23F-0036</t>
  </si>
  <si>
    <t>Pimdee</t>
  </si>
  <si>
    <t>AKT22-0693</t>
  </si>
  <si>
    <t>IKO - Poster making &amp; Print</t>
  </si>
  <si>
    <t>AKJ_THK Kounoike Stock Jan. (012023)</t>
  </si>
  <si>
    <t>T23-0238</t>
  </si>
  <si>
    <t>Sumitomo</t>
  </si>
  <si>
    <t>AKJ_SUMITOMO Catalog Part_D</t>
  </si>
  <si>
    <t>T23-0262</t>
  </si>
  <si>
    <t>CCS</t>
  </si>
  <si>
    <t>AKJ_CCS Catalog JP</t>
  </si>
  <si>
    <t>T22-1126</t>
  </si>
  <si>
    <t>T23-0380</t>
  </si>
  <si>
    <t>T23-0038</t>
  </si>
  <si>
    <t>Ok printing</t>
  </si>
  <si>
    <t>Katayama</t>
  </si>
  <si>
    <t>Katayama - Name Card (Shikata) Feb23</t>
  </si>
  <si>
    <t>T23-0322</t>
  </si>
  <si>
    <t>23F-0038</t>
  </si>
  <si>
    <t>23F-0034</t>
  </si>
  <si>
    <t>AKJ_MonotarO Feb Leaflet 20,000 pcs</t>
  </si>
  <si>
    <t>Takigen</t>
  </si>
  <si>
    <t>TAKIGEN - Name Card</t>
  </si>
  <si>
    <t>Katayama - Name Card (Shikata) Feb 23</t>
  </si>
  <si>
    <t>Delivery</t>
  </si>
  <si>
    <t>Quality</t>
  </si>
  <si>
    <t>クレーム</t>
  </si>
  <si>
    <t>クレームに
よるコスト
発生</t>
  </si>
  <si>
    <t>納期遅れ</t>
  </si>
  <si>
    <t>０回</t>
  </si>
  <si>
    <t>Measure :</t>
  </si>
  <si>
    <t>1st Quarter</t>
  </si>
  <si>
    <t>Do :
Check :
Action :</t>
  </si>
  <si>
    <t>2nd Quarter</t>
  </si>
  <si>
    <t>3rd Quarter</t>
  </si>
  <si>
    <t>Score</t>
  </si>
  <si>
    <t>4st Quarter</t>
  </si>
  <si>
    <t>AKT23-0119</t>
  </si>
  <si>
    <t>AKT23-0110</t>
  </si>
  <si>
    <t>AKT23-0111</t>
  </si>
  <si>
    <t>LIXIL - O2O Partition &amp; Hanging door Dusk Gray</t>
  </si>
  <si>
    <t>Katayama - Novely For exhibitions (Pen)</t>
  </si>
  <si>
    <t>AKT23-0120 (1)</t>
  </si>
  <si>
    <t>AKT23-0120 (2)</t>
  </si>
  <si>
    <t>AKT23-0120 (3)</t>
  </si>
  <si>
    <t>ATK23-0118</t>
  </si>
  <si>
    <t>LIXIL - O2O GIESTA fix max height</t>
  </si>
  <si>
    <t>T23-0245</t>
  </si>
  <si>
    <t>AKT23-0128</t>
  </si>
  <si>
    <t>CLAAS - Press Release 20 Years CLAAS Tractors from Le Mans JP</t>
  </si>
  <si>
    <t>AKT23-0131</t>
  </si>
  <si>
    <t>LIXIL - O2O SSL Update 2023</t>
  </si>
  <si>
    <t>T23-0426</t>
  </si>
  <si>
    <t>23F-0040</t>
  </si>
  <si>
    <t>23F-0042</t>
  </si>
  <si>
    <t>T23-0017</t>
  </si>
  <si>
    <t>AKT23-0120 (4)</t>
  </si>
  <si>
    <t>KATAYAMA - Thais Website Design</t>
  </si>
  <si>
    <t>T22-0861</t>
  </si>
  <si>
    <t>Website</t>
  </si>
  <si>
    <t>Done</t>
  </si>
  <si>
    <t>In process</t>
  </si>
  <si>
    <t>AKT ALL</t>
  </si>
  <si>
    <t>AKT - VI-Transfer Development</t>
  </si>
  <si>
    <t>T23-0016</t>
  </si>
  <si>
    <t>Invoice
(without VAT)</t>
  </si>
  <si>
    <t>O/S
(without VAT)</t>
  </si>
  <si>
    <t>AKT22-0831</t>
  </si>
  <si>
    <t>T23-0157</t>
  </si>
  <si>
    <t>LIXIL - Add products &amp; Add Dusk gray color</t>
  </si>
  <si>
    <t>AKT23-0136</t>
  </si>
  <si>
    <t>TOYOX - Caution Sticker Reprint (2023)</t>
  </si>
  <si>
    <t>AKT23-0136 (2)</t>
  </si>
  <si>
    <t>AKT23-0140</t>
  </si>
  <si>
    <t>Siam Cosmos Services - Maker list database</t>
  </si>
  <si>
    <t>T23-0172</t>
  </si>
  <si>
    <t>Manual</t>
  </si>
  <si>
    <t>T23-0465</t>
  </si>
  <si>
    <t xml:space="preserve"> 23F-0043</t>
  </si>
  <si>
    <t>S.Saha Tara</t>
  </si>
  <si>
    <t>TAKIGEN - Leaflets TAK55 (JP-TH) Print 1,000 pcs</t>
  </si>
  <si>
    <t>ATK23-0139 (2)</t>
  </si>
  <si>
    <t>ATK23-0139 (1)</t>
  </si>
  <si>
    <t>ATK23-0139 (3)</t>
  </si>
  <si>
    <t>AKJ THK Kounoike Stock Feb. (022023)</t>
  </si>
  <si>
    <t>T23-0373</t>
  </si>
  <si>
    <t>T23-0438</t>
  </si>
  <si>
    <t>Siam Cosomos Services - Maker list database</t>
  </si>
  <si>
    <t>T23-0468</t>
  </si>
  <si>
    <t>AKT23-0120 (CN) - Zebra</t>
  </si>
  <si>
    <t>T23-0120 (CN) - Pilot</t>
  </si>
  <si>
    <t>AKT23-0121 (A1)</t>
  </si>
  <si>
    <t>AKT23-0121 (A2)</t>
  </si>
  <si>
    <t>AKT23-0121 (B2)</t>
  </si>
  <si>
    <t>AKT23-0121 (B1)</t>
  </si>
  <si>
    <t>Katayama - Novely For exhibitions (Bag)</t>
  </si>
  <si>
    <t>THK</t>
  </si>
  <si>
    <t>Submission date</t>
  </si>
  <si>
    <t>Reason for Rejection/Hold</t>
  </si>
  <si>
    <t>Reason for Acceptation</t>
  </si>
  <si>
    <t>受注理由</t>
  </si>
  <si>
    <t>見積提出日</t>
  </si>
  <si>
    <t>失注／ペンディング
理由</t>
  </si>
  <si>
    <t>納品予定月</t>
  </si>
  <si>
    <t>Estimated
Delivery Month</t>
  </si>
  <si>
    <t>Success rate</t>
  </si>
  <si>
    <t>Price</t>
  </si>
  <si>
    <t>Presentation</t>
  </si>
  <si>
    <t>Relationship</t>
  </si>
  <si>
    <t>No competition</t>
  </si>
  <si>
    <t>A</t>
  </si>
  <si>
    <t>B</t>
  </si>
  <si>
    <t>C</t>
  </si>
  <si>
    <t>Customer Budget</t>
  </si>
  <si>
    <t>受注確率
ヨミ度</t>
  </si>
  <si>
    <t>Remark</t>
  </si>
  <si>
    <t>備考</t>
  </si>
  <si>
    <t>Dec</t>
  </si>
  <si>
    <t>Nov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</si>
  <si>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</si>
  <si>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</si>
  <si>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</si>
  <si>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</si>
  <si>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</si>
  <si>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</si>
  <si>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</si>
  <si>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</si>
  <si>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</si>
  <si>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</si>
  <si>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Total</t>
  </si>
  <si>
    <t>a</t>
  </si>
  <si>
    <t>b</t>
  </si>
  <si>
    <t>c</t>
  </si>
  <si>
    <t>d</t>
  </si>
  <si>
    <t>e</t>
  </si>
  <si>
    <t>TOTAL</t>
  </si>
  <si>
    <t>Quarter Total</t>
  </si>
  <si>
    <t>Achievement ratio</t>
  </si>
  <si>
    <t>80% can secure the business</t>
  </si>
  <si>
    <t>60% can secure the business</t>
  </si>
  <si>
    <t>30% can secure the business</t>
  </si>
  <si>
    <t>Contents</t>
  </si>
  <si>
    <t>Product/Activity Name</t>
  </si>
  <si>
    <t>Mitsubishi</t>
  </si>
  <si>
    <t>Visiting</t>
  </si>
  <si>
    <t>AKJ has business with them so try to get Thailand PIC now.</t>
  </si>
  <si>
    <t>Quarter  Achievement ratio</t>
  </si>
  <si>
    <t>Quarter Total/THB</t>
  </si>
  <si>
    <t>Unit/THB</t>
  </si>
  <si>
    <t>数字にはなっていない案件/ The inquiry or opportunity which Sale PIC cannot expect number.</t>
  </si>
  <si>
    <t>1：Summary／集計欄</t>
  </si>
  <si>
    <t>*Don't Edit Summary!!!</t>
  </si>
  <si>
    <t>2：Opportunities Detail 案件一覧</t>
  </si>
  <si>
    <t>Opportunities A／Aヨミ案件</t>
  </si>
  <si>
    <t>Opportunities B／Bヨミ案件</t>
  </si>
  <si>
    <t>Opportunities C／Cヨミ案件</t>
  </si>
  <si>
    <t>3：Sales Leads／種まき案件</t>
  </si>
  <si>
    <t>AKJ MonotaRO catalog 440 pcs.</t>
  </si>
  <si>
    <t>23F-0045</t>
  </si>
  <si>
    <t>Mr.Lu Ruqi</t>
  </si>
  <si>
    <t>IV - 2023031</t>
  </si>
  <si>
    <t>CB AKJ</t>
  </si>
  <si>
    <t>Secured business 受注済/THB</t>
  </si>
  <si>
    <t xml:space="preserve"> Secured business 受注済/THB</t>
  </si>
  <si>
    <t xml:space="preserve"> Quarter Total/THB</t>
  </si>
  <si>
    <t>Target Revenue 目標売上 / Success Ratio 達成率</t>
  </si>
  <si>
    <t>f</t>
  </si>
  <si>
    <t>g</t>
  </si>
  <si>
    <t>h</t>
  </si>
  <si>
    <t>i</t>
  </si>
  <si>
    <t>Extracted data</t>
  </si>
  <si>
    <t>CB+CB AKJ Secured Total</t>
  </si>
  <si>
    <t>CB+CB AKJ Taget Total /Success Ratio</t>
  </si>
  <si>
    <t>2022 Revenue 実績 / 2022 vs 2023 Ratio</t>
  </si>
  <si>
    <t>j</t>
  </si>
  <si>
    <t>Secured  Business／受注案件</t>
  </si>
  <si>
    <t>%</t>
  </si>
  <si>
    <t>No</t>
  </si>
  <si>
    <t>Reject  Business／失注案件</t>
  </si>
  <si>
    <t>昨対比</t>
  </si>
  <si>
    <t>CB達成率</t>
  </si>
  <si>
    <t>AKJ達成率</t>
  </si>
  <si>
    <t>Accpet</t>
  </si>
  <si>
    <t>COUNTIF</t>
  </si>
  <si>
    <t>BBBBB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</si>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</sst>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  <numFmt numFmtId="166" formatCode="[$-409]mmm\-yy;@"/>
  </numFmts>
  <fonts count="2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Noto Sans JP"/>
      <family val="2"/>
      <charset val="128"/>
    </font>
    <font>
      <sz val="11"/>
      <color rgb="FF000000"/>
      <name val="Calibri"/>
      <family val="2"/>
    </font>
    <font>
      <sz val="8"/>
      <name val="Calibri"/>
      <family val="2"/>
      <charset val="128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charset val="128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ED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CC6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9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43" fontId="5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43" fontId="0" fillId="0" borderId="1" xfId="1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43" fontId="0" fillId="2" borderId="6" xfId="1" applyFont="1" applyFill="1" applyBorder="1" applyAlignment="1">
      <alignment horizontal="center" vertical="center" wrapText="1"/>
    </xf>
    <xf numFmtId="43" fontId="0" fillId="2" borderId="6" xfId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43" fontId="0" fillId="0" borderId="0" xfId="1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65" fontId="0" fillId="0" borderId="0" xfId="0" applyNumberFormat="1">
      <alignment vertical="center"/>
    </xf>
    <xf numFmtId="43" fontId="0" fillId="0" borderId="1" xfId="1" applyFont="1" applyFill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43" fontId="9" fillId="0" borderId="11" xfId="1" applyFont="1" applyBorder="1" applyAlignment="1">
      <alignment vertical="center"/>
    </xf>
    <xf numFmtId="43" fontId="9" fillId="0" borderId="11" xfId="1" applyFont="1" applyBorder="1" applyAlignment="1">
      <alignment horizontal="left" vertical="center"/>
    </xf>
    <xf numFmtId="43" fontId="9" fillId="3" borderId="12" xfId="1" applyFont="1" applyFill="1" applyBorder="1" applyAlignment="1">
      <alignment horizontal="left" vertical="center"/>
    </xf>
    <xf numFmtId="43" fontId="9" fillId="3" borderId="12" xfId="1" applyFont="1" applyFill="1" applyBorder="1" applyAlignment="1">
      <alignment vertical="center"/>
    </xf>
    <xf numFmtId="43" fontId="9" fillId="4" borderId="1" xfId="1" applyFont="1" applyFill="1" applyBorder="1" applyAlignment="1">
      <alignment horizontal="center" vertical="center"/>
    </xf>
    <xf numFmtId="17" fontId="9" fillId="4" borderId="1" xfId="1" applyNumberFormat="1" applyFont="1" applyFill="1" applyBorder="1" applyAlignment="1">
      <alignment horizontal="center" vertical="center"/>
    </xf>
    <xf numFmtId="43" fontId="10" fillId="0" borderId="1" xfId="1" applyFont="1" applyBorder="1" applyAlignment="1">
      <alignment horizontal="center" vertical="center"/>
    </xf>
    <xf numFmtId="43" fontId="10" fillId="0" borderId="2" xfId="1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3" fontId="0" fillId="0" borderId="1" xfId="1" quotePrefix="1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3" fillId="13" borderId="1" xfId="0" applyFont="1" applyFill="1" applyBorder="1">
      <alignment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9" fontId="0" fillId="0" borderId="8" xfId="2" applyFont="1" applyBorder="1" applyAlignment="1">
      <alignment horizontal="center" vertical="center"/>
    </xf>
    <xf numFmtId="9" fontId="8" fillId="0" borderId="0" xfId="2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164" fontId="5" fillId="0" borderId="1" xfId="0" applyNumberFormat="1" applyFont="1" applyBorder="1">
      <alignment vertical="center"/>
    </xf>
    <xf numFmtId="164" fontId="5" fillId="0" borderId="0" xfId="0" applyNumberFormat="1" applyFont="1">
      <alignment vertical="center"/>
    </xf>
    <xf numFmtId="9" fontId="5" fillId="0" borderId="0" xfId="2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8" fillId="0" borderId="6" xfId="3" applyFont="1" applyBorder="1" applyAlignment="1">
      <alignment vertical="center"/>
    </xf>
    <xf numFmtId="0" fontId="8" fillId="0" borderId="6" xfId="0" applyFont="1" applyBorder="1">
      <alignment vertical="center"/>
    </xf>
    <xf numFmtId="164" fontId="8" fillId="0" borderId="6" xfId="0" applyNumberFormat="1" applyFont="1" applyBorder="1">
      <alignment vertical="center"/>
    </xf>
    <xf numFmtId="164" fontId="8" fillId="0" borderId="1" xfId="0" applyNumberFormat="1" applyFont="1" applyBorder="1">
      <alignment vertical="center"/>
    </xf>
    <xf numFmtId="164" fontId="8" fillId="0" borderId="0" xfId="0" applyNumberFormat="1" applyFont="1">
      <alignment vertical="center"/>
    </xf>
    <xf numFmtId="0" fontId="5" fillId="19" borderId="1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8" fillId="0" borderId="6" xfId="3" applyFont="1" applyFill="1" applyBorder="1" applyAlignment="1">
      <alignment vertical="center"/>
    </xf>
    <xf numFmtId="0" fontId="8" fillId="0" borderId="1" xfId="0" applyFont="1" applyBorder="1">
      <alignment vertical="center"/>
    </xf>
    <xf numFmtId="164" fontId="8" fillId="0" borderId="0" xfId="3" applyFont="1" applyBorder="1" applyAlignment="1">
      <alignment vertical="center"/>
    </xf>
    <xf numFmtId="9" fontId="5" fillId="0" borderId="0" xfId="2" applyFont="1" applyAlignment="1">
      <alignment vertical="center"/>
    </xf>
    <xf numFmtId="0" fontId="8" fillId="0" borderId="0" xfId="0" applyFont="1" applyAlignment="1">
      <alignment horizontal="right" vertical="center"/>
    </xf>
    <xf numFmtId="164" fontId="8" fillId="0" borderId="0" xfId="3" applyFont="1" applyAlignment="1">
      <alignment vertical="center"/>
    </xf>
    <xf numFmtId="164" fontId="8" fillId="0" borderId="1" xfId="3" applyFont="1" applyBorder="1" applyAlignment="1">
      <alignment vertical="center"/>
    </xf>
    <xf numFmtId="164" fontId="5" fillId="0" borderId="0" xfId="3" applyFont="1" applyAlignment="1">
      <alignment vertical="center"/>
    </xf>
    <xf numFmtId="9" fontId="8" fillId="0" borderId="0" xfId="2" applyFont="1" applyBorder="1" applyAlignment="1">
      <alignment horizontal="right" vertical="center"/>
    </xf>
    <xf numFmtId="9" fontId="8" fillId="0" borderId="0" xfId="0" applyNumberFormat="1" applyFont="1">
      <alignment vertical="center"/>
    </xf>
    <xf numFmtId="0" fontId="1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/>
    </xf>
    <xf numFmtId="43" fontId="15" fillId="0" borderId="0" xfId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4" fontId="0" fillId="0" borderId="0" xfId="0" applyNumberFormat="1">
      <alignment vertical="center"/>
    </xf>
    <xf numFmtId="16" fontId="0" fillId="0" borderId="1" xfId="0" applyNumberFormat="1" applyBorder="1" applyAlignment="1">
      <alignment horizontal="center" vertical="center"/>
    </xf>
    <xf numFmtId="9" fontId="5" fillId="0" borderId="4" xfId="2" applyFont="1" applyBorder="1" applyAlignment="1">
      <alignment vertical="center"/>
    </xf>
    <xf numFmtId="0" fontId="8" fillId="18" borderId="2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9" fontId="5" fillId="0" borderId="1" xfId="2" applyFont="1" applyBorder="1" applyAlignment="1">
      <alignment vertical="center"/>
    </xf>
    <xf numFmtId="0" fontId="1" fillId="0" borderId="0" xfId="0" applyFont="1">
      <alignment vertical="center"/>
    </xf>
    <xf numFmtId="9" fontId="5" fillId="0" borderId="4" xfId="2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164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center" vertical="center"/>
    </xf>
    <xf numFmtId="166" fontId="8" fillId="3" borderId="15" xfId="0" applyNumberFormat="1" applyFont="1" applyFill="1" applyBorder="1" applyAlignment="1">
      <alignment horizontal="center" vertical="center"/>
    </xf>
    <xf numFmtId="164" fontId="8" fillId="0" borderId="6" xfId="3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164" fontId="8" fillId="2" borderId="6" xfId="3" applyFont="1" applyFill="1" applyBorder="1" applyAlignment="1">
      <alignment vertical="center"/>
    </xf>
    <xf numFmtId="164" fontId="8" fillId="2" borderId="1" xfId="3" applyFont="1" applyFill="1" applyBorder="1" applyAlignment="1">
      <alignment vertical="center"/>
    </xf>
    <xf numFmtId="0" fontId="19" fillId="2" borderId="25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>
      <alignment vertical="center"/>
    </xf>
    <xf numFmtId="0" fontId="5" fillId="22" borderId="3" xfId="0" applyFont="1" applyFill="1" applyBorder="1" applyAlignment="1">
      <alignment horizontal="center" vertical="center"/>
    </xf>
    <xf numFmtId="0" fontId="5" fillId="22" borderId="10" xfId="0" applyFont="1" applyFill="1" applyBorder="1">
      <alignment vertical="center"/>
    </xf>
    <xf numFmtId="0" fontId="1" fillId="2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9" fontId="5" fillId="0" borderId="9" xfId="2" applyFont="1" applyFill="1" applyBorder="1" applyAlignment="1">
      <alignment vertical="center"/>
    </xf>
    <xf numFmtId="164" fontId="1" fillId="0" borderId="2" xfId="0" applyNumberFormat="1" applyFont="1" applyBorder="1">
      <alignment vertical="center"/>
    </xf>
    <xf numFmtId="0" fontId="16" fillId="22" borderId="4" xfId="0" applyFont="1" applyFill="1" applyBorder="1">
      <alignment vertical="center"/>
    </xf>
    <xf numFmtId="0" fontId="5" fillId="22" borderId="3" xfId="0" applyFont="1" applyFill="1" applyBorder="1">
      <alignment vertical="center"/>
    </xf>
    <xf numFmtId="0" fontId="8" fillId="22" borderId="4" xfId="0" applyFont="1" applyFill="1" applyBorder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6" xfId="0" applyFill="1" applyBorder="1" applyAlignment="1">
      <alignment horizontal="left" vertical="center"/>
    </xf>
    <xf numFmtId="164" fontId="5" fillId="2" borderId="1" xfId="0" applyNumberFormat="1" applyFont="1" applyFill="1" applyBorder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64" fontId="22" fillId="0" borderId="0" xfId="0" applyNumberFormat="1" applyFont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19" borderId="16" xfId="0" applyFont="1" applyFill="1" applyBorder="1" applyAlignment="1">
      <alignment horizontal="center" vertical="center"/>
    </xf>
    <xf numFmtId="0" fontId="5" fillId="19" borderId="17" xfId="0" applyFont="1" applyFill="1" applyBorder="1" applyAlignment="1">
      <alignment horizontal="center" vertical="center"/>
    </xf>
    <xf numFmtId="0" fontId="5" fillId="19" borderId="18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164" fontId="8" fillId="0" borderId="24" xfId="3" applyFont="1" applyBorder="1" applyAlignment="1">
      <alignment horizontal="center" vertical="center"/>
    </xf>
    <xf numFmtId="164" fontId="8" fillId="0" borderId="9" xfId="3" applyFont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164" fontId="5" fillId="0" borderId="1" xfId="3" applyFont="1" applyBorder="1" applyAlignment="1">
      <alignment horizontal="center" vertical="center"/>
    </xf>
    <xf numFmtId="164" fontId="5" fillId="0" borderId="3" xfId="3" applyFont="1" applyBorder="1" applyAlignment="1">
      <alignment horizontal="center" vertical="center"/>
    </xf>
    <xf numFmtId="164" fontId="5" fillId="0" borderId="10" xfId="3" applyFont="1" applyBorder="1" applyAlignment="1">
      <alignment horizontal="center" vertical="center"/>
    </xf>
    <xf numFmtId="164" fontId="8" fillId="0" borderId="1" xfId="3" applyFont="1" applyBorder="1" applyAlignment="1">
      <alignment horizontal="right" vertical="center"/>
    </xf>
    <xf numFmtId="0" fontId="8" fillId="18" borderId="1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164" fontId="8" fillId="0" borderId="1" xfId="3" applyFont="1" applyFill="1" applyBorder="1" applyAlignment="1">
      <alignment horizontal="right" vertical="center"/>
    </xf>
    <xf numFmtId="164" fontId="5" fillId="0" borderId="1" xfId="3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5" fillId="18" borderId="4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164" fontId="1" fillId="0" borderId="1" xfId="3" applyFont="1" applyFill="1" applyBorder="1" applyAlignment="1">
      <alignment horizontal="center" vertical="center"/>
    </xf>
    <xf numFmtId="164" fontId="8" fillId="0" borderId="1" xfId="2" applyNumberFormat="1" applyFont="1" applyBorder="1" applyAlignment="1">
      <alignment horizontal="center" vertical="center"/>
    </xf>
    <xf numFmtId="9" fontId="8" fillId="0" borderId="1" xfId="2" applyFont="1" applyBorder="1" applyAlignment="1">
      <alignment horizontal="center" vertical="center"/>
    </xf>
    <xf numFmtId="164" fontId="8" fillId="0" borderId="3" xfId="3" applyFont="1" applyFill="1" applyBorder="1" applyAlignment="1">
      <alignment horizontal="center" vertical="center"/>
    </xf>
    <xf numFmtId="164" fontId="8" fillId="0" borderId="4" xfId="3" applyFont="1" applyFill="1" applyBorder="1" applyAlignment="1">
      <alignment horizontal="center" vertical="center"/>
    </xf>
    <xf numFmtId="43" fontId="9" fillId="4" borderId="1" xfId="1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15" borderId="9" xfId="0" applyFont="1" applyFill="1" applyBorder="1" applyAlignment="1">
      <alignment horizontal="center" vertical="center"/>
    </xf>
    <xf numFmtId="0" fontId="12" fillId="15" borderId="14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14" borderId="9" xfId="0" applyFont="1" applyFill="1" applyBorder="1" applyAlignment="1">
      <alignment horizontal="center" vertical="center"/>
    </xf>
    <xf numFmtId="0" fontId="12" fillId="14" borderId="14" xfId="0" applyFont="1" applyFill="1" applyBorder="1" applyAlignment="1">
      <alignment horizontal="center" vertical="center"/>
    </xf>
  </cellXfs>
  <cellStyles count="4">
    <cellStyle name="Comma" xfId="1" builtinId="3"/>
    <cellStyle name="Comma [0]" xfId="3" builtinId="6"/>
    <cellStyle name="Normal" xfId="0" builtinId="0"/>
    <cellStyle name="Percent" xfId="2" builtinId="5"/>
  </cellStyles>
  <dxfs count="1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  <dxf>
      <fill>
        <patternFill>
          <bgColor rgb="FFFFCC99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CC66"/>
      <color rgb="FFFFCC99"/>
      <color rgb="FFFFFED1"/>
      <color rgb="FFFFFF99"/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1529556</xdr:colOff>
      <xdr:row>0</xdr:row>
      <xdr:rowOff>134937</xdr:rowOff>
    </xdr:from>
    <xdr:to>
      <xdr:col>4</xdr:col>
      <xdr:colOff>4133850</xdr:colOff>
      <xdr:row>1</xdr:row>
      <xdr:rowOff>226218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9576598-939A-465B-8E1A-68A3C3B41231}"/>
            </a:ext>
          </a:extLst>
        </xdr:cNvPr>
        <xdr:cNvSpPr/>
      </xdr:nvSpPr>
      <xdr:spPr>
        <a:xfrm>
          <a:off x="5063331" y="134937"/>
          <a:ext cx="2604294" cy="3198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Record</a:t>
          </a:r>
          <a:r>
            <a:rPr lang="en-US" sz="1200" b="1" baseline="0">
              <a:solidFill>
                <a:srgbClr val="FF0000"/>
              </a:solidFill>
            </a:rPr>
            <a:t> when </a:t>
          </a:r>
          <a:r>
            <a:rPr lang="en-US" sz="1200" b="1">
              <a:solidFill>
                <a:srgbClr val="FF0000"/>
              </a:solidFill>
            </a:rPr>
            <a:t>Issuing quotation.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781843</xdr:colOff>
      <xdr:row>0</xdr:row>
      <xdr:rowOff>87313</xdr:rowOff>
    </xdr:from>
    <xdr:to>
      <xdr:col>7</xdr:col>
      <xdr:colOff>83343</xdr:colOff>
      <xdr:row>1</xdr:row>
      <xdr:rowOff>178594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0406081-594F-428C-BBEE-8027628E04CD}"/>
            </a:ext>
          </a:extLst>
        </xdr:cNvPr>
        <xdr:cNvSpPr/>
      </xdr:nvSpPr>
      <xdr:spPr>
        <a:xfrm>
          <a:off x="3127374" y="87313"/>
          <a:ext cx="4314032" cy="3294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Record</a:t>
          </a:r>
          <a:r>
            <a:rPr lang="en-US" sz="1200" b="1" baseline="0">
              <a:solidFill>
                <a:srgbClr val="FF0000"/>
              </a:solidFill>
            </a:rPr>
            <a:t> when </a:t>
          </a:r>
          <a:r>
            <a:rPr lang="en-US" sz="1200" b="1">
              <a:solidFill>
                <a:srgbClr val="FF0000"/>
              </a:solidFill>
            </a:rPr>
            <a:t>Issuing PO</a:t>
          </a:r>
          <a:r>
            <a:rPr lang="en-US" sz="1200" b="1" baseline="0">
              <a:solidFill>
                <a:srgbClr val="FF0000"/>
              </a:solidFill>
            </a:rPr>
            <a:t> to Out source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15</xdr:col>
      <xdr:colOff>63500</xdr:colOff>
      <xdr:row>5</xdr:row>
      <xdr:rowOff>138906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B37F18-036D-4E06-98DD-CE5242D34926}"/>
            </a:ext>
          </a:extLst>
        </xdr:cNvPr>
        <xdr:cNvSpPr/>
      </xdr:nvSpPr>
      <xdr:spPr>
        <a:xfrm>
          <a:off x="7965281" y="857250"/>
          <a:ext cx="4314032" cy="3294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Record</a:t>
          </a:r>
          <a:r>
            <a:rPr lang="en-US" sz="1200" b="1" baseline="0">
              <a:solidFill>
                <a:srgbClr val="FF0000"/>
              </a:solidFill>
            </a:rPr>
            <a:t> when </a:t>
          </a:r>
          <a:r>
            <a:rPr lang="en-US" sz="1200" b="1">
              <a:solidFill>
                <a:srgbClr val="FF0000"/>
              </a:solidFill>
            </a:rPr>
            <a:t>Issuing PO</a:t>
          </a:r>
          <a:r>
            <a:rPr lang="en-US" sz="1200" b="1" baseline="0">
              <a:solidFill>
                <a:srgbClr val="FF0000"/>
              </a:solidFill>
            </a:rPr>
            <a:t> to Out source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1948656</xdr:colOff>
      <xdr:row>0</xdr:row>
      <xdr:rowOff>87312</xdr:rowOff>
    </xdr:from>
    <xdr:to>
      <xdr:col>4</xdr:col>
      <xdr:colOff>238125</xdr:colOff>
      <xdr:row>1</xdr:row>
      <xdr:rowOff>178593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C4EB6EB-8909-4DBE-B51B-0080F1D7DBDE}"/>
            </a:ext>
          </a:extLst>
        </xdr:cNvPr>
        <xdr:cNvSpPr/>
      </xdr:nvSpPr>
      <xdr:spPr>
        <a:xfrm>
          <a:off x="3044031" y="87312"/>
          <a:ext cx="2873375" cy="3294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Record</a:t>
          </a:r>
          <a:r>
            <a:rPr lang="en-US" sz="1200" b="1" baseline="0">
              <a:solidFill>
                <a:srgbClr val="FF0000"/>
              </a:solidFill>
            </a:rPr>
            <a:t> when </a:t>
          </a:r>
          <a:r>
            <a:rPr lang="en-US" sz="1200" b="1">
              <a:solidFill>
                <a:srgbClr val="FF0000"/>
              </a:solidFill>
            </a:rPr>
            <a:t>Issuing an invoice.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B3:N123" totalsRowShown="0" dataDxfId="44" headerRowBorderDxfId="45" tableBorderDxfId="43" totalsRowBorderDxfId="42">
  <autoFilter ref="B3:N123" xr:uid="{00000000-0009-0000-0100-000001000000}"/>
  <tableColumns count="13">
    <tableColumn id="1" xr3:uid="{00000000-0010-0000-0000-000001000000}" name="Column1" dataDxfId="41"/>
    <tableColumn id="6" xr3:uid="{00000000-0010-0000-0000-000006000000}" name="Project No." dataDxfId="40"/>
    <tableColumn id="12" xr3:uid="{00000000-0010-0000-0000-00000C000000}" name="Client" dataDxfId="39"/>
    <tableColumn id="2" xr3:uid="{00000000-0010-0000-0000-000002000000}" name="Product Name" dataDxfId="38"/>
    <tableColumn id="3" xr3:uid="{00000000-0010-0000-0000-000003000000}" name="PiC" dataDxfId="37"/>
    <tableColumn id="4" xr3:uid="{00000000-0010-0000-0000-000004000000}" name="Status" dataDxfId="36"/>
    <tableColumn id="5" xr3:uid="{00000000-0010-0000-0000-000005000000}" name="Selling price" dataDxfId="35"/>
    <tableColumn id="11" xr3:uid="{00000000-0010-0000-0000-00000B000000}" name="Reason for Rejection/Hold" dataDxfId="34"/>
    <tableColumn id="13" xr3:uid="{00000000-0010-0000-0000-00000D000000}" name="Reason for Acceptation" dataDxfId="33"/>
    <tableColumn id="8" xr3:uid="{00000000-0010-0000-0000-000008000000}" name="Submission date" dataDxfId="32"/>
    <tableColumn id="7" xr3:uid="{00000000-0010-0000-0000-000007000000}" name="Success rate" dataDxfId="31"/>
    <tableColumn id="10" xr3:uid="{00000000-0010-0000-0000-00000A000000}" name="Estimated_x000a_Delivery Month" dataDxfId="30"/>
    <tableColumn id="9" xr3:uid="{00000000-0010-0000-0000-000009000000}" name="Remark" dataDxfId="2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24" displayName="Table224" ref="B3:H123" totalsRowShown="0" headerRowDxfId="28" dataDxfId="26" headerRowBorderDxfId="27" tableBorderDxfId="25" totalsRowBorderDxfId="24">
  <autoFilter ref="B3:H123" xr:uid="{00000000-0009-0000-0100-000003000000}"/>
  <tableColumns count="7">
    <tableColumn id="1" xr3:uid="{00000000-0010-0000-0100-000001000000}" name="Project No." dataDxfId="23"/>
    <tableColumn id="6" xr3:uid="{00000000-0010-0000-0100-000006000000}" name="PO No." dataDxfId="22"/>
    <tableColumn id="12" xr3:uid="{00000000-0010-0000-0100-00000C000000}" name="O/S Name" dataDxfId="21"/>
    <tableColumn id="2" xr3:uid="{00000000-0010-0000-0100-000002000000}" name="Service" dataDxfId="20"/>
    <tableColumn id="3" xr3:uid="{00000000-0010-0000-0100-000003000000}" name="Cost" dataDxfId="19"/>
    <tableColumn id="4" xr3:uid="{00000000-0010-0000-0100-000004000000}" name="Payment" dataDxfId="18"/>
    <tableColumn id="5" xr3:uid="{00000000-0010-0000-0100-000005000000}" name="Remark" dataDxfId="1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B3:N124" totalsRowShown="0" dataDxfId="15" headerRowBorderDxfId="16" tableBorderDxfId="14" totalsRowBorderDxfId="13">
  <autoFilter ref="B3:N124" xr:uid="{00000000-0009-0000-0100-000002000000}">
    <filterColumn colId="10">
      <filters>
        <dateGroupItem year="2022" month="11" dateTimeGrouping="month"/>
      </filters>
    </filterColumn>
  </autoFilter>
  <sortState xmlns:xlrd2="http://schemas.microsoft.com/office/spreadsheetml/2017/richdata2" ref="B4:M97">
    <sortCondition ref="L3:L97"/>
  </sortState>
  <tableColumns count="13">
    <tableColumn id="1" xr3:uid="{00000000-0010-0000-0200-000001000000}" name="Client" dataDxfId="12"/>
    <tableColumn id="12" xr3:uid="{00000000-0010-0000-0200-00000C000000}" name="AKJ Client" dataDxfId="11"/>
    <tableColumn id="2" xr3:uid="{00000000-0010-0000-0200-000002000000}" name="Product Name" dataDxfId="10"/>
    <tableColumn id="3" xr3:uid="{00000000-0010-0000-0200-000003000000}" name="PiC" dataDxfId="9"/>
    <tableColumn id="4" xr3:uid="{00000000-0010-0000-0200-000004000000}" name="PJ N." dataDxfId="8"/>
    <tableColumn id="5" xr3:uid="{00000000-0010-0000-0200-000005000000}" name="Service_x000a_(Exist 1 / New 2 / Inhouse 3)" dataDxfId="7"/>
    <tableColumn id="13" xr3:uid="{00000000-0010-0000-0200-00000D000000}" name="Service categroly" dataDxfId="6"/>
    <tableColumn id="6" xr3:uid="{00000000-0010-0000-0200-000006000000}" name="Invoice_x000a_(without VAT)" dataDxfId="5"/>
    <tableColumn id="7" xr3:uid="{00000000-0010-0000-0200-000007000000}" name="O/S_x000a_(without VAT)" dataDxfId="4"/>
    <tableColumn id="8" xr3:uid="{00000000-0010-0000-0200-000008000000}" name="Gross Profit" dataDxfId="3">
      <calculatedColumnFormula>Table2[[#This Row],[Invoice
(without VAT)]]-Table2[[#This Row],[O/S
(without VAT)]]</calculatedColumnFormula>
    </tableColumn>
    <tableColumn id="9" xr3:uid="{00000000-0010-0000-0200-000009000000}" name="Invoice month" dataDxfId="2"/>
    <tableColumn id="10" xr3:uid="{00000000-0010-0000-0200-00000A000000}" name="ABS status_x000a_(Finish 1 / Unfinished 2)" dataDxfId="1"/>
    <tableColumn id="11" xr3:uid="{00000000-0010-0000-0200-00000B000000}" name="Column1" dataDxfId="0">
      <calculatedColumnFormula>(I4-J4)/I4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256B-2A87-41FC-A104-61686E3F5A7F}">
  <sheetPr filterMode="1">
    <tabColor theme="9" tint="0.39997558519241921"/>
    <pageSetUpPr fitToPage="1"/>
  </sheetPr>
  <dimension ref="B2:S293"/>
  <sheetViews>
    <sheetView topLeftCell="A46" zoomScale="92" workbookViewId="0">
      <selection activeCell="F62" sqref="F62"/>
    </sheetView>
  </sheetViews>
  <sheetFormatPr defaultColWidth="8.88671875" defaultRowHeight="14.4"/>
  <cols>
    <col min="1" max="1" width="2.6640625" style="78" customWidth="1"/>
    <col min="2" max="2" width="6.44140625" style="79" customWidth="1"/>
    <col min="3" max="3" width="12.5546875" style="78" customWidth="1"/>
    <col min="4" max="4" width="45.109375" style="78" customWidth="1"/>
    <col min="5" max="5" width="10" style="78" customWidth="1"/>
    <col min="6" max="16" width="10.5546875" style="78" bestFit="1" customWidth="1"/>
    <col min="17" max="17" width="15.88671875" style="78" customWidth="1"/>
    <col min="18" max="18" width="8.88671875" style="78"/>
    <col min="19" max="19" width="8.6640625" style="148" customWidth="1"/>
    <col min="20" max="20" width="13.21875" style="78" bestFit="1" customWidth="1"/>
    <col min="21" max="21" width="11" style="78" bestFit="1" customWidth="1"/>
    <col min="22" max="22" width="6" style="78" bestFit="1" customWidth="1"/>
    <col min="23" max="16384" width="8.88671875" style="78"/>
  </cols>
  <sheetData>
    <row r="2" spans="2:19" ht="15.6">
      <c r="B2" s="147" t="s">
        <v>330</v>
      </c>
    </row>
    <row r="3" spans="2:19">
      <c r="E3" s="170">
        <v>2022</v>
      </c>
      <c r="F3" s="170"/>
      <c r="G3" s="170">
        <v>2023</v>
      </c>
      <c r="H3" s="170"/>
      <c r="I3" s="170"/>
      <c r="J3" s="170"/>
      <c r="K3" s="170"/>
      <c r="L3" s="170"/>
      <c r="M3" s="170"/>
      <c r="N3" s="170"/>
      <c r="O3" s="170"/>
      <c r="P3" s="170"/>
      <c r="Q3" s="177">
        <v>2023</v>
      </c>
      <c r="R3" s="178"/>
    </row>
    <row r="4" spans="2:19">
      <c r="D4" s="98" t="s">
        <v>331</v>
      </c>
      <c r="E4" s="108" t="s">
        <v>298</v>
      </c>
      <c r="F4" s="108" t="s">
        <v>297</v>
      </c>
      <c r="G4" s="108" t="s">
        <v>299</v>
      </c>
      <c r="H4" s="108" t="s">
        <v>300</v>
      </c>
      <c r="I4" s="108" t="s">
        <v>301</v>
      </c>
      <c r="J4" s="108" t="s">
        <v>302</v>
      </c>
      <c r="K4" s="108" t="s">
        <v>303</v>
      </c>
      <c r="L4" s="108" t="s">
        <v>304</v>
      </c>
      <c r="M4" s="108" t="s">
        <v>305</v>
      </c>
      <c r="N4" s="108" t="s">
        <v>306</v>
      </c>
      <c r="O4" s="108" t="s">
        <v>307</v>
      </c>
      <c r="P4" s="108" t="s">
        <v>308</v>
      </c>
      <c r="Q4" s="110" t="s">
        <v>315</v>
      </c>
      <c r="R4" s="109" t="s">
        <v>356</v>
      </c>
    </row>
    <row r="5" spans="2:19">
      <c r="B5" s="133"/>
      <c r="C5" s="134" t="s">
        <v>92</v>
      </c>
      <c r="D5" s="139"/>
      <c r="E5" s="140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41"/>
    </row>
    <row r="6" spans="2:19">
      <c r="B6" s="119" t="s">
        <v>310</v>
      </c>
      <c r="C6" s="171" t="s">
        <v>342</v>
      </c>
      <c r="D6" s="172"/>
      <c r="E6" s="81">
        <f>'2023 Div5 Sales Record'!R6</f>
        <v>926557</v>
      </c>
      <c r="F6" s="81">
        <f>'2023 Div5 Sales Record'!S6</f>
        <v>199627</v>
      </c>
      <c r="G6" s="81">
        <f>'2023 Div5 Sales Record'!T6</f>
        <v>4682</v>
      </c>
      <c r="H6" s="81">
        <f>'2023 Div5 Sales Record'!U6</f>
        <v>636319</v>
      </c>
      <c r="I6" s="81">
        <f>'2023 Div5 Sales Record'!V6</f>
        <v>19642.400000000001</v>
      </c>
      <c r="J6" s="81">
        <f>'2023 Div5 Sales Record'!W6</f>
        <v>0</v>
      </c>
      <c r="K6" s="81">
        <f>'2023 Div5 Sales Record'!X6</f>
        <v>0</v>
      </c>
      <c r="L6" s="81">
        <f>'2023 Div5 Sales Record'!Y6</f>
        <v>0</v>
      </c>
      <c r="M6" s="81">
        <f>'2023 Div5 Sales Record'!Z6</f>
        <v>0</v>
      </c>
      <c r="N6" s="81">
        <f>'2023 Div5 Sales Record'!AA6</f>
        <v>0</v>
      </c>
      <c r="O6" s="81">
        <f>'2023 Div5 Sales Record'!AB6</f>
        <v>0</v>
      </c>
      <c r="P6" s="81">
        <f>'2023 Div5 Sales Record'!AC6</f>
        <v>0</v>
      </c>
      <c r="Q6" s="83">
        <f>SUM(E6:P6)</f>
        <v>1786827.4</v>
      </c>
      <c r="R6" s="89"/>
    </row>
    <row r="7" spans="2:19">
      <c r="B7" s="118" t="s">
        <v>311</v>
      </c>
      <c r="C7" s="173" t="s">
        <v>327</v>
      </c>
      <c r="D7" s="174"/>
      <c r="E7" s="169">
        <f>E6+F6+G6</f>
        <v>1130866</v>
      </c>
      <c r="F7" s="169"/>
      <c r="G7" s="169"/>
      <c r="H7" s="169">
        <f>H6+I6+J6</f>
        <v>655961.4</v>
      </c>
      <c r="I7" s="169"/>
      <c r="J7" s="169"/>
      <c r="K7" s="169">
        <f t="shared" ref="K7" si="0">K6+L6+M6</f>
        <v>0</v>
      </c>
      <c r="L7" s="169"/>
      <c r="M7" s="169"/>
      <c r="N7" s="169">
        <f t="shared" ref="N7" si="1">N6+O6+P6</f>
        <v>0</v>
      </c>
      <c r="O7" s="169"/>
      <c r="P7" s="169"/>
      <c r="Q7" s="84">
        <f>SUM(E7:P7)</f>
        <v>1786827.4</v>
      </c>
      <c r="R7" s="89"/>
    </row>
    <row r="8" spans="2:19">
      <c r="B8" s="118" t="s">
        <v>312</v>
      </c>
      <c r="C8" s="164" t="s">
        <v>345</v>
      </c>
      <c r="D8" s="165"/>
      <c r="E8" s="166">
        <v>700000</v>
      </c>
      <c r="F8" s="166"/>
      <c r="G8" s="107">
        <f>E7/E8</f>
        <v>1.615522857142857</v>
      </c>
      <c r="H8" s="167">
        <v>1572000</v>
      </c>
      <c r="I8" s="168"/>
      <c r="J8" s="111">
        <f>H7/H8</f>
        <v>0.4172782442748092</v>
      </c>
      <c r="K8" s="167">
        <v>4600000</v>
      </c>
      <c r="L8" s="168"/>
      <c r="M8" s="111">
        <f>K7/K8</f>
        <v>0</v>
      </c>
      <c r="N8" s="167">
        <v>3128000</v>
      </c>
      <c r="O8" s="168"/>
      <c r="P8" s="111">
        <f>N7/N8</f>
        <v>0</v>
      </c>
      <c r="Q8" s="75">
        <f>E8+H8+K8+N8</f>
        <v>10000000</v>
      </c>
      <c r="R8" s="111">
        <f>Q9/Q8</f>
        <v>0.533966053</v>
      </c>
      <c r="S8" s="148" t="s">
        <v>360</v>
      </c>
    </row>
    <row r="9" spans="2:19">
      <c r="B9" s="136" t="s">
        <v>313</v>
      </c>
      <c r="C9" s="160" t="s">
        <v>353</v>
      </c>
      <c r="D9" s="161"/>
      <c r="E9" s="162">
        <v>2496454.08</v>
      </c>
      <c r="F9" s="163"/>
      <c r="G9" s="137">
        <f>E7/E9</f>
        <v>0.45298890496716043</v>
      </c>
      <c r="H9" s="162">
        <v>1166040.24</v>
      </c>
      <c r="I9" s="163"/>
      <c r="J9" s="137">
        <f>H7/H9</f>
        <v>0.56255468507673456</v>
      </c>
      <c r="K9" s="162">
        <v>793029.41999999993</v>
      </c>
      <c r="L9" s="163"/>
      <c r="M9" s="137">
        <f>K7/K9</f>
        <v>0</v>
      </c>
      <c r="N9" s="162">
        <v>884136.79</v>
      </c>
      <c r="O9" s="163"/>
      <c r="P9" s="137">
        <f>N7/N9</f>
        <v>0</v>
      </c>
      <c r="Q9" s="138">
        <f>E9+H9+K9+N9</f>
        <v>5339660.53</v>
      </c>
      <c r="R9" s="111">
        <f>Q9/Q7</f>
        <v>2.988347128547503</v>
      </c>
      <c r="S9" s="148" t="s">
        <v>359</v>
      </c>
    </row>
    <row r="10" spans="2:19">
      <c r="B10" s="133"/>
      <c r="C10" s="134" t="s">
        <v>341</v>
      </c>
      <c r="D10" s="139"/>
      <c r="E10" s="140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41"/>
    </row>
    <row r="11" spans="2:19">
      <c r="B11" s="120" t="s">
        <v>314</v>
      </c>
      <c r="C11" s="171" t="s">
        <v>343</v>
      </c>
      <c r="D11" s="172"/>
      <c r="E11" s="81">
        <f>'2023 Div5 Sales Record'!R8</f>
        <v>448060</v>
      </c>
      <c r="F11" s="81">
        <f>'2023 Div5 Sales Record'!S8</f>
        <v>264342</v>
      </c>
      <c r="G11" s="81">
        <f>'2023 Div5 Sales Record'!T8</f>
        <v>155588.6</v>
      </c>
      <c r="H11" s="81">
        <f>'2023 Div5 Sales Record'!U8</f>
        <v>261196</v>
      </c>
      <c r="I11" s="81">
        <f>'2023 Div5 Sales Record'!V8</f>
        <v>36441</v>
      </c>
      <c r="J11" s="81">
        <f>'2023 Div5 Sales Record'!W8</f>
        <v>0</v>
      </c>
      <c r="K11" s="81">
        <f>'2023 Div5 Sales Record'!X8</f>
        <v>0</v>
      </c>
      <c r="L11" s="81">
        <f>'2023 Div5 Sales Record'!Y8</f>
        <v>0</v>
      </c>
      <c r="M11" s="81">
        <f>'2023 Div5 Sales Record'!Z8</f>
        <v>0</v>
      </c>
      <c r="N11" s="81">
        <f>'2023 Div5 Sales Record'!AA8</f>
        <v>0</v>
      </c>
      <c r="O11" s="81">
        <f>'2023 Div5 Sales Record'!AB8</f>
        <v>0</v>
      </c>
      <c r="P11" s="81">
        <f>'2023 Div5 Sales Record'!AC8</f>
        <v>0</v>
      </c>
      <c r="Q11" s="83">
        <f>SUM(E11:P11)</f>
        <v>1165627.6000000001</v>
      </c>
      <c r="R11" s="89"/>
    </row>
    <row r="12" spans="2:19">
      <c r="B12" s="121" t="s">
        <v>346</v>
      </c>
      <c r="C12" s="173" t="s">
        <v>344</v>
      </c>
      <c r="D12" s="174"/>
      <c r="E12" s="175">
        <f>E11+F11+G11</f>
        <v>867990.6</v>
      </c>
      <c r="F12" s="175"/>
      <c r="G12" s="175"/>
      <c r="H12" s="175">
        <f>H11+I11+J11</f>
        <v>297637</v>
      </c>
      <c r="I12" s="175"/>
      <c r="J12" s="175"/>
      <c r="K12" s="175">
        <f t="shared" ref="K12" si="2">K11+L11+M11</f>
        <v>0</v>
      </c>
      <c r="L12" s="175"/>
      <c r="M12" s="175"/>
      <c r="N12" s="175">
        <f t="shared" ref="N12" si="3">N11+O11+P11</f>
        <v>0</v>
      </c>
      <c r="O12" s="175"/>
      <c r="P12" s="175"/>
      <c r="Q12" s="84">
        <f>SUM(E12:P12)</f>
        <v>1165627.6000000001</v>
      </c>
      <c r="R12" s="89"/>
    </row>
    <row r="13" spans="2:19">
      <c r="B13" s="121" t="s">
        <v>347</v>
      </c>
      <c r="C13" s="164" t="s">
        <v>345</v>
      </c>
      <c r="D13" s="165"/>
      <c r="E13" s="176">
        <v>750000</v>
      </c>
      <c r="F13" s="176"/>
      <c r="G13" s="113">
        <f>E12/E13</f>
        <v>1.1573207999999999</v>
      </c>
      <c r="H13" s="176">
        <v>2500000</v>
      </c>
      <c r="I13" s="176"/>
      <c r="J13" s="113">
        <f>H12/H13</f>
        <v>0.1190548</v>
      </c>
      <c r="K13" s="176">
        <v>1500000</v>
      </c>
      <c r="L13" s="176"/>
      <c r="M13" s="113">
        <f>K12/K13</f>
        <v>0</v>
      </c>
      <c r="N13" s="176">
        <v>1700000</v>
      </c>
      <c r="O13" s="176"/>
      <c r="P13" s="113">
        <f>N12/N13</f>
        <v>0</v>
      </c>
      <c r="Q13" s="75">
        <f>E13+H13+K13+N13</f>
        <v>6450000</v>
      </c>
      <c r="R13" s="111">
        <f>Q14/Q13</f>
        <v>0.41110992248062017</v>
      </c>
      <c r="S13" s="148" t="s">
        <v>361</v>
      </c>
    </row>
    <row r="14" spans="2:19">
      <c r="B14" s="121" t="s">
        <v>348</v>
      </c>
      <c r="C14" s="173" t="s">
        <v>353</v>
      </c>
      <c r="D14" s="174"/>
      <c r="E14" s="183">
        <v>72468</v>
      </c>
      <c r="F14" s="184"/>
      <c r="G14" s="113">
        <f>E12/E14</f>
        <v>11.977570789865872</v>
      </c>
      <c r="H14" s="183">
        <v>1058782</v>
      </c>
      <c r="I14" s="184"/>
      <c r="J14" s="113">
        <f>H12/H14</f>
        <v>0.28111263697342798</v>
      </c>
      <c r="K14" s="183">
        <v>411303</v>
      </c>
      <c r="L14" s="184"/>
      <c r="M14" s="113">
        <f>K12/K14</f>
        <v>0</v>
      </c>
      <c r="N14" s="183">
        <v>1109106</v>
      </c>
      <c r="O14" s="184"/>
      <c r="P14" s="113">
        <f>N12/N14</f>
        <v>0</v>
      </c>
      <c r="Q14" s="132">
        <f>E14+H14+K14+N14</f>
        <v>2651659</v>
      </c>
      <c r="R14" s="111">
        <f>Q14/Q12</f>
        <v>2.2748766415620221</v>
      </c>
      <c r="S14" s="148" t="s">
        <v>359</v>
      </c>
    </row>
    <row r="15" spans="2:19">
      <c r="B15" s="135" t="s">
        <v>349</v>
      </c>
      <c r="C15" s="179" t="s">
        <v>351</v>
      </c>
      <c r="D15" s="179"/>
      <c r="E15" s="181">
        <f>E12+E7</f>
        <v>1998856.6</v>
      </c>
      <c r="F15" s="182"/>
      <c r="G15" s="182"/>
      <c r="H15" s="181">
        <f>H12+H7</f>
        <v>953598.4</v>
      </c>
      <c r="I15" s="182"/>
      <c r="J15" s="182"/>
      <c r="K15" s="181">
        <f>K12+K7</f>
        <v>0</v>
      </c>
      <c r="L15" s="182"/>
      <c r="M15" s="182"/>
      <c r="N15" s="181">
        <f>N12+N7</f>
        <v>0</v>
      </c>
      <c r="O15" s="182"/>
      <c r="P15" s="182"/>
      <c r="Q15" s="94">
        <f>SUBTOTAL(9,E15:P15)</f>
        <v>2952455</v>
      </c>
      <c r="R15" s="111"/>
    </row>
    <row r="16" spans="2:19">
      <c r="B16" s="135" t="s">
        <v>354</v>
      </c>
      <c r="C16" s="179" t="s">
        <v>352</v>
      </c>
      <c r="D16" s="179"/>
      <c r="E16" s="180">
        <f>E13+E8</f>
        <v>1450000</v>
      </c>
      <c r="F16" s="180"/>
      <c r="G16" s="113">
        <f>E15/E16</f>
        <v>1.3785217931034484</v>
      </c>
      <c r="H16" s="180">
        <f>H13+H8</f>
        <v>4072000</v>
      </c>
      <c r="I16" s="180"/>
      <c r="J16" s="113">
        <f>H15/H16</f>
        <v>0.23418428290766208</v>
      </c>
      <c r="K16" s="180">
        <f>K13+K8</f>
        <v>6100000</v>
      </c>
      <c r="L16" s="180"/>
      <c r="M16" s="113">
        <f>K15/K16</f>
        <v>0</v>
      </c>
      <c r="N16" s="180">
        <f>N13+N8</f>
        <v>4828000</v>
      </c>
      <c r="O16" s="180"/>
      <c r="P16" s="113">
        <f>N15/N16</f>
        <v>0</v>
      </c>
      <c r="Q16" s="132">
        <f>E16+H16+K16+N16</f>
        <v>16450000</v>
      </c>
      <c r="R16" s="111">
        <f>Q15/Q16</f>
        <v>0.179480547112462</v>
      </c>
      <c r="S16" s="148" t="s">
        <v>360</v>
      </c>
    </row>
    <row r="17" spans="2:17">
      <c r="C17" s="79"/>
      <c r="D17" s="79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7"/>
    </row>
    <row r="18" spans="2:17" ht="15.6">
      <c r="B18" s="147" t="s">
        <v>332</v>
      </c>
    </row>
    <row r="19" spans="2:17">
      <c r="C19" s="79"/>
      <c r="D19" s="61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85"/>
    </row>
    <row r="20" spans="2:17">
      <c r="B20" s="99" t="s">
        <v>355</v>
      </c>
      <c r="C20" s="99"/>
      <c r="D20" s="61"/>
      <c r="E20" s="61" t="s">
        <v>362</v>
      </c>
      <c r="F20" s="90"/>
      <c r="H20" s="112"/>
      <c r="Q20" s="92" t="s">
        <v>328</v>
      </c>
    </row>
    <row r="21" spans="2:17" ht="21" thickBot="1">
      <c r="B21" s="125" t="s">
        <v>285</v>
      </c>
      <c r="C21" s="126" t="s">
        <v>0</v>
      </c>
      <c r="D21" s="126" t="s">
        <v>1</v>
      </c>
      <c r="E21" s="123">
        <v>44866</v>
      </c>
      <c r="F21" s="123">
        <v>44896</v>
      </c>
      <c r="G21" s="123">
        <v>44927</v>
      </c>
      <c r="H21" s="123">
        <v>44958</v>
      </c>
      <c r="I21" s="123">
        <v>44986</v>
      </c>
      <c r="J21" s="123">
        <v>45017</v>
      </c>
      <c r="K21" s="123">
        <v>45047</v>
      </c>
      <c r="L21" s="123">
        <v>45078</v>
      </c>
      <c r="M21" s="123">
        <v>45108</v>
      </c>
      <c r="N21" s="123">
        <v>45139</v>
      </c>
      <c r="O21" s="123">
        <v>45170</v>
      </c>
      <c r="P21" s="123">
        <v>45200</v>
      </c>
      <c r="Q21" s="127"/>
    </row>
    <row r="22" spans="2:17" ht="15" thickTop="1">
      <c r="B22" s="87"/>
      <c r="C22" s="124"/>
      <c r="D22" s="8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81"/>
    </row>
    <row r="23" spans="2:17">
      <c r="B23" s="80"/>
      <c r="C23" s="80"/>
      <c r="D23" s="8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94"/>
    </row>
    <row r="24" spans="2:17">
      <c r="B24" s="80"/>
      <c r="C24" s="80"/>
      <c r="D24" s="8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94"/>
    </row>
    <row r="25" spans="2:17">
      <c r="B25" s="80"/>
      <c r="C25" s="80"/>
      <c r="D25" s="8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94"/>
    </row>
    <row r="26" spans="2:17">
      <c r="B26" s="80"/>
      <c r="C26" s="80"/>
      <c r="D26" s="8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94"/>
    </row>
    <row r="27" spans="2:17">
      <c r="B27" s="80"/>
      <c r="C27" s="80"/>
      <c r="D27" s="8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94"/>
    </row>
    <row r="28" spans="2:17">
      <c r="B28" s="80"/>
      <c r="C28" s="80"/>
      <c r="D28" s="8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94"/>
    </row>
    <row r="29" spans="2:17">
      <c r="B29" s="80"/>
      <c r="C29" s="80"/>
      <c r="D29" s="8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94"/>
    </row>
    <row r="30" spans="2:17">
      <c r="B30" s="80"/>
      <c r="C30" s="80"/>
      <c r="D30" s="8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94"/>
    </row>
    <row r="31" spans="2:17">
      <c r="B31" s="80"/>
      <c r="C31" s="80"/>
      <c r="D31" s="8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94"/>
    </row>
    <row r="32" spans="2:17">
      <c r="B32" s="80"/>
      <c r="C32" s="80"/>
      <c r="D32" s="8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94"/>
    </row>
    <row r="33" spans="2:17">
      <c r="B33" s="80"/>
      <c r="C33" s="80"/>
      <c r="D33" s="8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94"/>
    </row>
    <row r="34" spans="2:17">
      <c r="B34" s="80"/>
      <c r="C34" s="80"/>
      <c r="D34" s="8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94"/>
    </row>
    <row r="35" spans="2:17">
      <c r="B35" s="80"/>
      <c r="C35" s="80"/>
      <c r="D35" s="8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94"/>
    </row>
    <row r="36" spans="2:17">
      <c r="B36" s="80"/>
      <c r="C36" s="80"/>
      <c r="D36" s="8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94"/>
    </row>
    <row r="37" spans="2:17">
      <c r="B37" s="80"/>
      <c r="C37" s="80"/>
      <c r="D37" s="8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94"/>
    </row>
    <row r="38" spans="2:17">
      <c r="D38" s="61" t="s">
        <v>309</v>
      </c>
      <c r="E38" s="95">
        <f>SUBTOTAL(9,E22:E37)</f>
        <v>0</v>
      </c>
      <c r="F38" s="95">
        <f>SUBTOTAL(9,F22:F37)</f>
        <v>0</v>
      </c>
      <c r="G38" s="95">
        <f t="shared" ref="G38:O38" si="4">SUBTOTAL(9,G22:G37)</f>
        <v>0</v>
      </c>
      <c r="H38" s="95">
        <f t="shared" si="4"/>
        <v>0</v>
      </c>
      <c r="I38" s="95">
        <f t="shared" si="4"/>
        <v>0</v>
      </c>
      <c r="J38" s="95">
        <f t="shared" si="4"/>
        <v>0</v>
      </c>
      <c r="K38" s="95">
        <f t="shared" si="4"/>
        <v>0</v>
      </c>
      <c r="L38" s="95">
        <f t="shared" si="4"/>
        <v>0</v>
      </c>
      <c r="M38" s="95">
        <f t="shared" si="4"/>
        <v>0</v>
      </c>
      <c r="N38" s="95">
        <f t="shared" si="4"/>
        <v>0</v>
      </c>
      <c r="O38" s="95">
        <f t="shared" si="4"/>
        <v>0</v>
      </c>
      <c r="P38" s="95">
        <f>SUBTOTAL(9,P22:P37)</f>
        <v>0</v>
      </c>
      <c r="Q38" s="85"/>
    </row>
    <row r="39" spans="2:17">
      <c r="D39" s="61" t="s">
        <v>316</v>
      </c>
      <c r="E39" s="95"/>
      <c r="F39" s="95"/>
      <c r="G39" s="95">
        <f>E38+F38+G38</f>
        <v>0</v>
      </c>
      <c r="H39" s="95"/>
      <c r="I39" s="95"/>
      <c r="J39" s="95">
        <f>H38+I38+J38</f>
        <v>0</v>
      </c>
      <c r="K39" s="95"/>
      <c r="L39" s="95"/>
      <c r="M39" s="95">
        <f>K38+L38+M38</f>
        <v>0</v>
      </c>
      <c r="N39" s="95"/>
      <c r="O39" s="95"/>
      <c r="P39" s="95">
        <f>N38+O38+P38</f>
        <v>0</v>
      </c>
      <c r="Q39" s="85"/>
    </row>
    <row r="40" spans="2:17">
      <c r="D40" s="61" t="s">
        <v>326</v>
      </c>
      <c r="E40" s="76"/>
      <c r="F40" s="76"/>
      <c r="G40" s="91">
        <f>G39/E16</f>
        <v>0</v>
      </c>
      <c r="H40" s="76"/>
      <c r="I40" s="76"/>
      <c r="J40" s="91">
        <f>J39/H16</f>
        <v>0</v>
      </c>
      <c r="K40" s="76"/>
      <c r="L40" s="76"/>
      <c r="M40" s="91">
        <f>M39/K16</f>
        <v>0</v>
      </c>
      <c r="N40" s="76"/>
      <c r="O40" s="76"/>
      <c r="P40" s="91">
        <f>P39/N16</f>
        <v>0</v>
      </c>
      <c r="Q40" s="85"/>
    </row>
    <row r="41" spans="2:17">
      <c r="D41" s="61"/>
      <c r="E41" s="76"/>
      <c r="F41" s="76"/>
      <c r="G41" s="76"/>
      <c r="H41" s="76"/>
      <c r="I41" s="76"/>
      <c r="J41" s="76"/>
      <c r="K41" s="76"/>
      <c r="L41" s="85"/>
      <c r="M41" s="76"/>
      <c r="N41" s="76"/>
      <c r="O41" s="76"/>
      <c r="P41" s="76"/>
      <c r="Q41" s="85"/>
    </row>
    <row r="42" spans="2:17">
      <c r="B42" s="99" t="s">
        <v>358</v>
      </c>
      <c r="C42" s="99"/>
      <c r="D42" s="61"/>
      <c r="E42" s="61" t="s">
        <v>136</v>
      </c>
      <c r="F42" s="90"/>
      <c r="H42" s="112"/>
      <c r="Q42" s="92" t="s">
        <v>328</v>
      </c>
    </row>
    <row r="43" spans="2:17" ht="21" thickBot="1">
      <c r="B43" s="125" t="s">
        <v>285</v>
      </c>
      <c r="C43" s="126" t="s">
        <v>0</v>
      </c>
      <c r="D43" s="126" t="s">
        <v>1</v>
      </c>
      <c r="E43" s="123">
        <v>44866</v>
      </c>
      <c r="F43" s="123">
        <v>44896</v>
      </c>
      <c r="G43" s="123">
        <v>44927</v>
      </c>
      <c r="H43" s="123">
        <v>44958</v>
      </c>
      <c r="I43" s="123">
        <v>44986</v>
      </c>
      <c r="J43" s="123">
        <v>45017</v>
      </c>
      <c r="K43" s="123">
        <v>45047</v>
      </c>
      <c r="L43" s="123">
        <v>45078</v>
      </c>
      <c r="M43" s="123">
        <v>45108</v>
      </c>
      <c r="N43" s="123">
        <v>45139</v>
      </c>
      <c r="O43" s="123">
        <v>45170</v>
      </c>
      <c r="P43" s="123">
        <v>45200</v>
      </c>
      <c r="Q43" s="127"/>
    </row>
    <row r="44" spans="2:17" ht="15" thickTop="1">
      <c r="B44" s="87" t="e" cm="1">
        <f t="array" aca="1" ref="B44" ca="1">_xlfn._xlws.FILTER($B$145:$D$271,$B$145:$B$271="Reject")</f>
        <v>#NAME?</v>
      </c>
      <c r="C44" s="144"/>
      <c r="D44" s="145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81"/>
    </row>
    <row r="45" spans="2:17">
      <c r="B45" s="80"/>
      <c r="C45" s="143"/>
      <c r="D45" s="10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94"/>
    </row>
    <row r="46" spans="2:17">
      <c r="B46" s="80"/>
      <c r="C46" s="142"/>
      <c r="D46" s="100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94"/>
    </row>
    <row r="47" spans="2:17">
      <c r="B47" s="80"/>
      <c r="C47" s="142"/>
      <c r="D47" s="100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94"/>
    </row>
    <row r="48" spans="2:17">
      <c r="B48" s="80"/>
      <c r="C48" s="143"/>
      <c r="D48" s="101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94"/>
    </row>
    <row r="49" spans="2:17">
      <c r="B49" s="80"/>
      <c r="C49" s="143"/>
      <c r="D49" s="101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94"/>
    </row>
    <row r="50" spans="2:17">
      <c r="B50" s="80"/>
      <c r="C50" s="142"/>
      <c r="D50" s="100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94"/>
    </row>
    <row r="51" spans="2:17">
      <c r="B51" s="80"/>
      <c r="C51" s="143"/>
      <c r="D51" s="101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94"/>
    </row>
    <row r="52" spans="2:17">
      <c r="B52" s="80"/>
      <c r="C52" s="142"/>
      <c r="D52" s="100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94"/>
    </row>
    <row r="53" spans="2:17">
      <c r="B53" s="80"/>
      <c r="C53" s="143"/>
      <c r="D53" s="101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94"/>
    </row>
    <row r="54" spans="2:17">
      <c r="B54" s="80"/>
      <c r="C54" s="143"/>
      <c r="D54" s="101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94"/>
    </row>
    <row r="55" spans="2:17">
      <c r="B55" s="80"/>
      <c r="C55" s="143"/>
      <c r="D55" s="101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94"/>
    </row>
    <row r="56" spans="2:17">
      <c r="B56" s="80"/>
      <c r="C56" s="142"/>
      <c r="D56" s="100"/>
      <c r="E56" s="129"/>
      <c r="F56" s="129"/>
      <c r="G56" s="129"/>
      <c r="H56" s="129"/>
      <c r="I56" s="129"/>
      <c r="J56" s="129"/>
      <c r="K56" s="129"/>
      <c r="L56" s="129"/>
      <c r="M56" s="146"/>
      <c r="N56" s="146"/>
      <c r="O56" s="146"/>
      <c r="P56" s="146"/>
      <c r="Q56" s="84"/>
    </row>
    <row r="57" spans="2:17">
      <c r="B57" s="80"/>
      <c r="C57" s="143"/>
      <c r="D57" s="101"/>
      <c r="E57" s="129"/>
      <c r="F57" s="129"/>
      <c r="G57" s="129"/>
      <c r="H57" s="129"/>
      <c r="I57" s="129"/>
      <c r="J57" s="129"/>
      <c r="K57" s="129"/>
      <c r="L57" s="129"/>
      <c r="M57" s="146"/>
      <c r="N57" s="146"/>
      <c r="O57" s="146"/>
      <c r="P57" s="146"/>
      <c r="Q57" s="84"/>
    </row>
    <row r="58" spans="2:17">
      <c r="B58" s="80"/>
      <c r="C58" s="80"/>
      <c r="D58" s="89"/>
      <c r="E58" s="129"/>
      <c r="F58" s="129"/>
      <c r="G58" s="129"/>
      <c r="H58" s="129"/>
      <c r="I58" s="129"/>
      <c r="J58" s="129"/>
      <c r="K58" s="129"/>
      <c r="L58" s="129"/>
      <c r="M58" s="146"/>
      <c r="N58" s="146"/>
      <c r="O58" s="146"/>
      <c r="P58" s="146"/>
      <c r="Q58" s="84"/>
    </row>
    <row r="59" spans="2:17">
      <c r="C59" s="79"/>
      <c r="D59" s="61" t="s">
        <v>309</v>
      </c>
      <c r="E59" s="95">
        <f>SUBTOTAL(9,E44:E58)</f>
        <v>0</v>
      </c>
      <c r="F59" s="95">
        <f t="shared" ref="F59:P59" si="5">SUBTOTAL(9,F44:F58)</f>
        <v>0</v>
      </c>
      <c r="G59" s="95">
        <f t="shared" si="5"/>
        <v>0</v>
      </c>
      <c r="H59" s="95">
        <f t="shared" si="5"/>
        <v>0</v>
      </c>
      <c r="I59" s="95">
        <f t="shared" si="5"/>
        <v>0</v>
      </c>
      <c r="J59" s="95">
        <f t="shared" si="5"/>
        <v>0</v>
      </c>
      <c r="K59" s="95">
        <f t="shared" si="5"/>
        <v>0</v>
      </c>
      <c r="L59" s="95">
        <f t="shared" si="5"/>
        <v>0</v>
      </c>
      <c r="M59" s="95">
        <f t="shared" si="5"/>
        <v>0</v>
      </c>
      <c r="N59" s="95">
        <f t="shared" si="5"/>
        <v>0</v>
      </c>
      <c r="O59" s="95">
        <f t="shared" si="5"/>
        <v>0</v>
      </c>
      <c r="P59" s="95">
        <f t="shared" si="5"/>
        <v>0</v>
      </c>
      <c r="Q59" s="85"/>
    </row>
    <row r="60" spans="2:17">
      <c r="C60" s="79"/>
      <c r="D60" s="61" t="s">
        <v>316</v>
      </c>
      <c r="E60" s="95"/>
      <c r="F60" s="95"/>
      <c r="G60" s="95">
        <f>E59+F59+G59</f>
        <v>0</v>
      </c>
      <c r="H60" s="95"/>
      <c r="I60" s="95"/>
      <c r="J60" s="95">
        <f>H59+I59+J59</f>
        <v>0</v>
      </c>
      <c r="K60" s="95"/>
      <c r="L60" s="95"/>
      <c r="M60" s="95">
        <f>K59+L59+M59</f>
        <v>0</v>
      </c>
      <c r="N60" s="95"/>
      <c r="O60" s="95"/>
      <c r="P60" s="95">
        <f>N59+O59+P59</f>
        <v>0</v>
      </c>
      <c r="Q60" s="85"/>
    </row>
    <row r="61" spans="2:17">
      <c r="C61" s="79"/>
      <c r="D61" s="61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85"/>
    </row>
    <row r="62" spans="2:17">
      <c r="B62" s="99" t="s">
        <v>333</v>
      </c>
      <c r="C62" s="99"/>
      <c r="D62" s="61"/>
      <c r="E62" s="61" t="s">
        <v>290</v>
      </c>
      <c r="F62" s="61" t="s">
        <v>318</v>
      </c>
      <c r="H62" s="112"/>
      <c r="Q62" s="92" t="s">
        <v>328</v>
      </c>
    </row>
    <row r="63" spans="2:17" ht="21" thickBot="1">
      <c r="B63" s="125" t="s">
        <v>285</v>
      </c>
      <c r="C63" s="126" t="s">
        <v>0</v>
      </c>
      <c r="D63" s="126" t="s">
        <v>1</v>
      </c>
      <c r="E63" s="123">
        <v>44866</v>
      </c>
      <c r="F63" s="123">
        <v>44896</v>
      </c>
      <c r="G63" s="123">
        <v>44927</v>
      </c>
      <c r="H63" s="123">
        <v>44958</v>
      </c>
      <c r="I63" s="123">
        <v>44986</v>
      </c>
      <c r="J63" s="123">
        <v>45017</v>
      </c>
      <c r="K63" s="123">
        <v>45047</v>
      </c>
      <c r="L63" s="123">
        <v>45078</v>
      </c>
      <c r="M63" s="123">
        <v>45108</v>
      </c>
      <c r="N63" s="123">
        <v>45139</v>
      </c>
      <c r="O63" s="123">
        <v>45170</v>
      </c>
      <c r="P63" s="123">
        <v>45200</v>
      </c>
      <c r="Q63" s="127"/>
    </row>
    <row r="64" spans="2:17" ht="15" thickTop="1">
      <c r="B64" s="124"/>
      <c r="C64" s="124" t="str">
        <f>VLOOKUP("A"&amp;ROW(E172),$B$173:$E$293,2,TRUE)</f>
        <v>AKJ</v>
      </c>
      <c r="D64" s="88" t="str">
        <f>VLOOKUP("A"&amp;ROW(E172),$B$173:$E$293,3,TRUE)</f>
        <v>AKJ MonotaRO leaflets 10,000 pcs.</v>
      </c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81"/>
    </row>
    <row r="65" spans="2:17">
      <c r="B65" s="80"/>
      <c r="C65" s="124" t="str">
        <f t="shared" ref="C65:C70" si="6">VLOOKUP("A"&amp;ROW(E173),$B$173:$E$293,2,TRUE)</f>
        <v>AKJ</v>
      </c>
      <c r="D65" s="88" t="str">
        <f>VLOOKUP("A"&amp;ROW(E173),$B$173:$E$293,3,TRUE)</f>
        <v>AKJ MonotaRO leaflets 10,000 pcs.</v>
      </c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94"/>
    </row>
    <row r="66" spans="2:17">
      <c r="B66" s="80"/>
      <c r="C66" s="124" t="str">
        <f t="shared" si="6"/>
        <v>AKJ</v>
      </c>
      <c r="D66" s="88" t="str">
        <f t="shared" ref="D66:D76" si="7">VLOOKUP("A"&amp;ROW(E174),$B$173:$E$293,3,TRUE)</f>
        <v>AKJ MonotaRO leaflets 10,000 pcs.</v>
      </c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94"/>
    </row>
    <row r="67" spans="2:17" ht="13.8" customHeight="1">
      <c r="B67" s="80"/>
      <c r="C67" s="124" t="str">
        <f t="shared" si="6"/>
        <v>AKJ</v>
      </c>
      <c r="D67" s="88" t="str">
        <f t="shared" si="7"/>
        <v>AKJ MonotaRO leaflets 10,000 pcs.</v>
      </c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94"/>
    </row>
    <row r="68" spans="2:17" ht="13.8" customHeight="1">
      <c r="B68" s="80"/>
      <c r="C68" s="124" t="str">
        <f t="shared" si="6"/>
        <v>AKJ</v>
      </c>
      <c r="D68" s="88" t="str">
        <f t="shared" si="7"/>
        <v>AKJ MonotaRO leaflets 10,000 pcs.</v>
      </c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94"/>
    </row>
    <row r="69" spans="2:17" ht="13.8" customHeight="1">
      <c r="B69" s="80"/>
      <c r="C69" s="124" t="str">
        <f t="shared" si="6"/>
        <v>AKJ</v>
      </c>
      <c r="D69" s="88" t="str">
        <f t="shared" si="7"/>
        <v>AKJ MonotaRO leaflets 10,000 pcs.</v>
      </c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94"/>
    </row>
    <row r="70" spans="2:17">
      <c r="B70" s="80"/>
      <c r="C70" s="124" t="str">
        <f t="shared" si="6"/>
        <v>AKJ</v>
      </c>
      <c r="D70" s="88" t="str">
        <f t="shared" si="7"/>
        <v>AKJ MonotaRO leaflets 10,000 pcs.</v>
      </c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94"/>
    </row>
    <row r="71" spans="2:17">
      <c r="B71" s="80"/>
      <c r="C71" s="80"/>
      <c r="D71" s="88" t="str">
        <f t="shared" si="7"/>
        <v>AKJ MonotaRO leaflets 10,000 pcs.</v>
      </c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94"/>
    </row>
    <row r="72" spans="2:17" ht="13.8" customHeight="1">
      <c r="B72" s="80"/>
      <c r="C72" s="80"/>
      <c r="D72" s="88" t="str">
        <f t="shared" si="7"/>
        <v>AKJ MonotaRO leaflets 10,000 pcs.</v>
      </c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94"/>
    </row>
    <row r="73" spans="2:17" ht="13.8" customHeight="1">
      <c r="B73" s="80"/>
      <c r="C73" s="80"/>
      <c r="D73" s="88" t="str">
        <f t="shared" si="7"/>
        <v>AKJ MonotaRO leaflets 10,000 pcs.</v>
      </c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94"/>
    </row>
    <row r="74" spans="2:17" ht="13.8" customHeight="1">
      <c r="B74" s="80"/>
      <c r="C74" s="80"/>
      <c r="D74" s="88" t="str">
        <f t="shared" si="7"/>
        <v>AKJ MonotaRO leaflets 10,000 pcs.</v>
      </c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94"/>
    </row>
    <row r="75" spans="2:17">
      <c r="B75" s="80"/>
      <c r="C75" s="80"/>
      <c r="D75" s="88" t="str">
        <f t="shared" si="7"/>
        <v>AKJ MonotaRO leaflets 10,000 pcs.</v>
      </c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94"/>
    </row>
    <row r="76" spans="2:17">
      <c r="B76" s="80"/>
      <c r="C76" s="80"/>
      <c r="D76" s="88" t="str">
        <f t="shared" si="7"/>
        <v>AKJ MonotaRO leaflets 10,000 pcs.</v>
      </c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94"/>
    </row>
    <row r="77" spans="2:17" ht="13.8" customHeight="1">
      <c r="B77" s="80"/>
      <c r="C77" s="80"/>
      <c r="D77" s="8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94"/>
    </row>
    <row r="78" spans="2:17" ht="13.8" customHeight="1">
      <c r="B78" s="80"/>
      <c r="C78" s="80"/>
      <c r="D78" s="8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94"/>
    </row>
    <row r="79" spans="2:17" ht="13.8" customHeight="1">
      <c r="B79" s="80"/>
      <c r="C79" s="80"/>
      <c r="D79" s="8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94"/>
    </row>
    <row r="80" spans="2:17">
      <c r="B80" s="80"/>
      <c r="C80" s="80"/>
      <c r="D80" s="8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94"/>
    </row>
    <row r="81" spans="2:17">
      <c r="B81" s="80"/>
      <c r="C81" s="80"/>
      <c r="D81" s="8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94"/>
    </row>
    <row r="82" spans="2:17" ht="13.8" customHeight="1">
      <c r="B82" s="80"/>
      <c r="C82" s="80"/>
      <c r="D82" s="8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94"/>
    </row>
    <row r="83" spans="2:17" ht="13.8" customHeight="1">
      <c r="B83" s="80"/>
      <c r="C83" s="80"/>
      <c r="D83" s="8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94"/>
    </row>
    <row r="84" spans="2:17" ht="13.8" customHeight="1">
      <c r="B84" s="80"/>
      <c r="C84" s="80"/>
      <c r="D84" s="8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94"/>
    </row>
    <row r="85" spans="2:17">
      <c r="B85" s="80"/>
      <c r="C85" s="80"/>
      <c r="D85" s="8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94"/>
    </row>
    <row r="86" spans="2:17">
      <c r="B86" s="80"/>
      <c r="C86" s="80"/>
      <c r="D86" s="8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94"/>
    </row>
    <row r="87" spans="2:17">
      <c r="B87" s="80"/>
      <c r="C87" s="80"/>
      <c r="D87" s="8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94"/>
    </row>
    <row r="88" spans="2:17" ht="13.8" customHeight="1">
      <c r="B88" s="80"/>
      <c r="C88" s="80"/>
      <c r="D88" s="8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94"/>
    </row>
    <row r="89" spans="2:17" ht="13.8" customHeight="1">
      <c r="B89" s="80"/>
      <c r="C89" s="80"/>
      <c r="D89" s="8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94"/>
    </row>
    <row r="90" spans="2:17" ht="13.8" customHeight="1">
      <c r="B90" s="80"/>
      <c r="C90" s="80"/>
      <c r="D90" s="8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94"/>
    </row>
    <row r="91" spans="2:17">
      <c r="B91" s="80"/>
      <c r="C91" s="80"/>
      <c r="D91" s="8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94"/>
    </row>
    <row r="92" spans="2:17">
      <c r="B92" s="80"/>
      <c r="C92" s="80"/>
      <c r="D92" s="8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94"/>
    </row>
    <row r="93" spans="2:17" ht="13.8" customHeight="1">
      <c r="D93" s="61" t="s">
        <v>309</v>
      </c>
      <c r="E93" s="95">
        <f>SUM(E64:E92)</f>
        <v>0</v>
      </c>
      <c r="F93" s="95">
        <f t="shared" ref="F93:G93" si="8">SUM(F64:F92)</f>
        <v>0</v>
      </c>
      <c r="G93" s="95">
        <f t="shared" si="8"/>
        <v>0</v>
      </c>
      <c r="H93" s="95">
        <f>SUM(H64:H92)</f>
        <v>0</v>
      </c>
      <c r="I93" s="95">
        <f t="shared" ref="I93" si="9">SUM(I64:I92)</f>
        <v>0</v>
      </c>
      <c r="J93" s="95">
        <f t="shared" ref="J93" si="10">SUM(J64:J92)</f>
        <v>0</v>
      </c>
      <c r="K93" s="95">
        <f t="shared" ref="K93:L93" si="11">SUM(K64:K92)</f>
        <v>0</v>
      </c>
      <c r="L93" s="95">
        <f t="shared" si="11"/>
        <v>0</v>
      </c>
      <c r="M93" s="95">
        <f t="shared" ref="M93" si="12">SUM(M64:M92)</f>
        <v>0</v>
      </c>
      <c r="N93" s="95">
        <f t="shared" ref="N93" si="13">SUM(N64:N92)</f>
        <v>0</v>
      </c>
      <c r="O93" s="95">
        <f t="shared" ref="O93:P93" si="14">SUM(O64:O92)</f>
        <v>0</v>
      </c>
      <c r="P93" s="95">
        <f t="shared" si="14"/>
        <v>0</v>
      </c>
      <c r="Q93" s="95">
        <f>SUM(E93:P93)</f>
        <v>0</v>
      </c>
    </row>
    <row r="94" spans="2:17" ht="13.8" customHeight="1">
      <c r="D94" s="61" t="s">
        <v>316</v>
      </c>
      <c r="E94" s="95"/>
      <c r="F94" s="95"/>
      <c r="G94" s="95">
        <f>E93+F93+G93</f>
        <v>0</v>
      </c>
      <c r="H94" s="95"/>
      <c r="I94" s="95"/>
      <c r="J94" s="95">
        <f>H93+I93+J93</f>
        <v>0</v>
      </c>
      <c r="K94" s="95"/>
      <c r="L94" s="95"/>
      <c r="M94" s="95">
        <f>K93+L93+M93</f>
        <v>0</v>
      </c>
      <c r="N94" s="95"/>
      <c r="O94" s="95"/>
      <c r="P94" s="95">
        <f>N93+O93+P93</f>
        <v>0</v>
      </c>
      <c r="Q94" s="93"/>
    </row>
    <row r="95" spans="2:17">
      <c r="D95" s="61" t="s">
        <v>326</v>
      </c>
      <c r="E95" s="77"/>
      <c r="F95" s="77"/>
      <c r="G95" s="77">
        <f>(G76*80%+E15)/E16</f>
        <v>1.3785217931034484</v>
      </c>
      <c r="H95" s="76"/>
      <c r="I95" s="76"/>
      <c r="J95" s="77">
        <f>(J76*80%+H15)/H16</f>
        <v>0.23418428290766208</v>
      </c>
      <c r="K95" s="76"/>
      <c r="L95" s="76"/>
      <c r="M95" s="77">
        <f>(M76*80%+K15)/K16</f>
        <v>0</v>
      </c>
      <c r="N95" s="76"/>
      <c r="O95" s="76"/>
      <c r="P95" s="77">
        <f>(P76*80%+N15)/N16</f>
        <v>0</v>
      </c>
      <c r="Q95" s="85"/>
    </row>
    <row r="96" spans="2:17">
      <c r="D96" s="61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85"/>
    </row>
    <row r="97" spans="2:17">
      <c r="B97" s="99" t="s">
        <v>334</v>
      </c>
      <c r="C97" s="99"/>
      <c r="D97" s="61"/>
      <c r="E97" s="61" t="s">
        <v>291</v>
      </c>
      <c r="F97" s="61" t="s">
        <v>319</v>
      </c>
      <c r="Q97" s="92" t="s">
        <v>328</v>
      </c>
    </row>
    <row r="98" spans="2:17" ht="21" thickBot="1">
      <c r="B98" s="125" t="s">
        <v>285</v>
      </c>
      <c r="C98" s="126" t="s">
        <v>0</v>
      </c>
      <c r="D98" s="126" t="s">
        <v>1</v>
      </c>
      <c r="E98" s="123">
        <v>44866</v>
      </c>
      <c r="F98" s="123">
        <v>44896</v>
      </c>
      <c r="G98" s="123">
        <v>44927</v>
      </c>
      <c r="H98" s="123">
        <v>44958</v>
      </c>
      <c r="I98" s="123">
        <v>44986</v>
      </c>
      <c r="J98" s="123">
        <v>45017</v>
      </c>
      <c r="K98" s="123">
        <v>45047</v>
      </c>
      <c r="L98" s="123">
        <v>45078</v>
      </c>
      <c r="M98" s="123">
        <v>45108</v>
      </c>
      <c r="N98" s="123">
        <v>45139</v>
      </c>
      <c r="O98" s="123">
        <v>45170</v>
      </c>
      <c r="P98" s="123">
        <v>45200</v>
      </c>
      <c r="Q98" s="127"/>
    </row>
    <row r="99" spans="2:17" ht="15" thickTop="1">
      <c r="B99" s="124" t="e" cm="1">
        <f t="array" aca="1" ref="B99" ca="1">_xlfn._xlws.FILTER($B$145:$D$271,$B$145:$B$271="B")</f>
        <v>#NAME?</v>
      </c>
      <c r="C99" s="124"/>
      <c r="D99" s="8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81"/>
    </row>
    <row r="100" spans="2:17">
      <c r="B100" s="80"/>
      <c r="C100" s="80"/>
      <c r="D100" s="8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94"/>
    </row>
    <row r="101" spans="2:17">
      <c r="B101" s="80"/>
      <c r="C101" s="80"/>
      <c r="D101" s="8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94"/>
    </row>
    <row r="102" spans="2:17">
      <c r="B102" s="80"/>
      <c r="C102" s="80"/>
      <c r="D102" s="8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94"/>
    </row>
    <row r="103" spans="2:17">
      <c r="B103" s="80"/>
      <c r="C103" s="80"/>
      <c r="D103" s="8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94"/>
    </row>
    <row r="104" spans="2:17">
      <c r="B104" s="80"/>
      <c r="C104" s="80"/>
      <c r="D104" s="8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94"/>
    </row>
    <row r="105" spans="2:17">
      <c r="B105" s="80"/>
      <c r="C105" s="80"/>
      <c r="D105" s="8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94"/>
    </row>
    <row r="106" spans="2:17">
      <c r="B106" s="80"/>
      <c r="C106" s="80"/>
      <c r="D106" s="8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94"/>
    </row>
    <row r="107" spans="2:17">
      <c r="B107" s="80"/>
      <c r="C107" s="80"/>
      <c r="D107" s="8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94"/>
    </row>
    <row r="108" spans="2:17">
      <c r="B108" s="80"/>
      <c r="C108" s="80"/>
      <c r="D108" s="8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94"/>
    </row>
    <row r="109" spans="2:17">
      <c r="B109" s="80"/>
      <c r="C109" s="80"/>
      <c r="D109" s="8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94"/>
    </row>
    <row r="110" spans="2:17">
      <c r="B110" s="80"/>
      <c r="C110" s="80"/>
      <c r="D110" s="8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94"/>
    </row>
    <row r="111" spans="2:17">
      <c r="B111" s="80"/>
      <c r="C111" s="80"/>
      <c r="D111" s="8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94"/>
    </row>
    <row r="112" spans="2:17">
      <c r="B112" s="80"/>
      <c r="C112" s="80"/>
      <c r="D112" s="8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94"/>
    </row>
    <row r="113" spans="2:17">
      <c r="B113" s="80"/>
      <c r="C113" s="80"/>
      <c r="D113" s="8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94"/>
    </row>
    <row r="114" spans="2:17">
      <c r="B114" s="80"/>
      <c r="C114" s="80"/>
      <c r="D114" s="8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94"/>
    </row>
    <row r="115" spans="2:17">
      <c r="B115" s="80"/>
      <c r="C115" s="80"/>
      <c r="D115" s="8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94"/>
    </row>
    <row r="116" spans="2:17">
      <c r="B116" s="80"/>
      <c r="C116" s="80"/>
      <c r="D116" s="8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94"/>
    </row>
    <row r="117" spans="2:17">
      <c r="B117" s="80"/>
      <c r="C117" s="80"/>
      <c r="D117" s="8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94"/>
    </row>
    <row r="118" spans="2:17">
      <c r="B118" s="80"/>
      <c r="C118" s="80"/>
      <c r="D118" s="8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94"/>
    </row>
    <row r="119" spans="2:17">
      <c r="B119" s="80"/>
      <c r="C119" s="80"/>
      <c r="D119" s="8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94"/>
    </row>
    <row r="120" spans="2:17">
      <c r="B120" s="80"/>
      <c r="C120" s="80"/>
      <c r="D120" s="8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94"/>
    </row>
    <row r="121" spans="2:17">
      <c r="C121" s="79"/>
      <c r="D121" s="61" t="s">
        <v>309</v>
      </c>
      <c r="E121" s="95">
        <f>SUM(E99:E120)</f>
        <v>0</v>
      </c>
      <c r="F121" s="95">
        <f>SUM(F99:F120)</f>
        <v>0</v>
      </c>
      <c r="G121" s="95">
        <f t="shared" ref="G121:P121" si="15">SUM(G99:G120)</f>
        <v>0</v>
      </c>
      <c r="H121" s="95">
        <f t="shared" si="15"/>
        <v>0</v>
      </c>
      <c r="I121" s="95">
        <f t="shared" si="15"/>
        <v>0</v>
      </c>
      <c r="J121" s="95">
        <f t="shared" si="15"/>
        <v>0</v>
      </c>
      <c r="K121" s="95">
        <f t="shared" si="15"/>
        <v>0</v>
      </c>
      <c r="L121" s="95">
        <f t="shared" si="15"/>
        <v>0</v>
      </c>
      <c r="M121" s="95">
        <f t="shared" si="15"/>
        <v>0</v>
      </c>
      <c r="N121" s="95">
        <f t="shared" si="15"/>
        <v>0</v>
      </c>
      <c r="O121" s="95">
        <f t="shared" si="15"/>
        <v>0</v>
      </c>
      <c r="P121" s="95">
        <f t="shared" si="15"/>
        <v>0</v>
      </c>
      <c r="Q121" s="95">
        <f>SUM(E121:P121)</f>
        <v>0</v>
      </c>
    </row>
    <row r="122" spans="2:17">
      <c r="C122" s="79"/>
      <c r="D122" s="61" t="s">
        <v>316</v>
      </c>
      <c r="E122" s="95"/>
      <c r="F122" s="95"/>
      <c r="G122" s="95">
        <f>E121+F121+G121</f>
        <v>0</v>
      </c>
      <c r="H122" s="95"/>
      <c r="I122" s="95"/>
      <c r="J122" s="95">
        <f>H121+I121+J121</f>
        <v>0</v>
      </c>
      <c r="K122" s="95"/>
      <c r="L122" s="95"/>
      <c r="M122" s="95">
        <f>K121+L121+M121</f>
        <v>0</v>
      </c>
      <c r="N122" s="95"/>
      <c r="O122" s="95"/>
      <c r="P122" s="95">
        <f>N121+O121+P121</f>
        <v>0</v>
      </c>
      <c r="Q122" s="95"/>
    </row>
    <row r="123" spans="2:17">
      <c r="C123" s="79"/>
      <c r="D123" s="61" t="s">
        <v>317</v>
      </c>
      <c r="E123" s="77"/>
      <c r="F123" s="77"/>
      <c r="G123" s="77">
        <f>(G122*60%+G94*80%+E15)/E16</f>
        <v>1.3785217931034484</v>
      </c>
      <c r="H123" s="77"/>
      <c r="I123" s="77"/>
      <c r="J123" s="77">
        <f>(J122*60%+J94*80%+H15)/H16</f>
        <v>0.23418428290766208</v>
      </c>
      <c r="K123" s="77"/>
      <c r="L123" s="77"/>
      <c r="M123" s="77">
        <f>(M122*60%+M94*80%+K15)/K16</f>
        <v>0</v>
      </c>
      <c r="N123" s="77"/>
      <c r="O123" s="77"/>
      <c r="P123" s="77">
        <f>(P122*60%+P94*80%+N15)/N16</f>
        <v>0</v>
      </c>
      <c r="Q123" s="85"/>
    </row>
    <row r="125" spans="2:17">
      <c r="B125" s="99" t="s">
        <v>335</v>
      </c>
      <c r="C125" s="99"/>
      <c r="D125" s="61"/>
      <c r="E125" s="61" t="s">
        <v>292</v>
      </c>
      <c r="F125" s="61" t="s">
        <v>320</v>
      </c>
      <c r="Q125" s="92" t="s">
        <v>328</v>
      </c>
    </row>
    <row r="126" spans="2:17" ht="21" thickBot="1">
      <c r="B126" s="125" t="s">
        <v>285</v>
      </c>
      <c r="C126" s="126" t="s">
        <v>0</v>
      </c>
      <c r="D126" s="126" t="s">
        <v>1</v>
      </c>
      <c r="E126" s="123">
        <v>44866</v>
      </c>
      <c r="F126" s="123">
        <v>44896</v>
      </c>
      <c r="G126" s="123">
        <v>44927</v>
      </c>
      <c r="H126" s="123">
        <v>44958</v>
      </c>
      <c r="I126" s="123">
        <v>44986</v>
      </c>
      <c r="J126" s="123">
        <v>45017</v>
      </c>
      <c r="K126" s="123">
        <v>45047</v>
      </c>
      <c r="L126" s="123">
        <v>45078</v>
      </c>
      <c r="M126" s="123">
        <v>45108</v>
      </c>
      <c r="N126" s="123">
        <v>45139</v>
      </c>
      <c r="O126" s="123">
        <v>45170</v>
      </c>
      <c r="P126" s="123">
        <v>45200</v>
      </c>
      <c r="Q126" s="127"/>
    </row>
    <row r="127" spans="2:17" ht="15" thickTop="1">
      <c r="B127" s="124" t="e" cm="1">
        <f t="array" aca="1" ref="B127:D145" ca="1">_xlfn._xlws.FILTER($B$145:$D$271,$B$145:$B$271="C")</f>
        <v>#NAME?</v>
      </c>
      <c r="C127" s="124" t="e">
        <f ca="1"/>
        <v>#NAME?</v>
      </c>
      <c r="D127" s="88" t="e">
        <f ca="1"/>
        <v>#NAME?</v>
      </c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81"/>
    </row>
    <row r="128" spans="2:17">
      <c r="B128" s="80" t="e">
        <f ca="1"/>
        <v>#NAME?</v>
      </c>
      <c r="C128" s="80" t="e">
        <f ca="1"/>
        <v>#NAME?</v>
      </c>
      <c r="D128" s="89" t="e">
        <f ca="1"/>
        <v>#NAME?</v>
      </c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94"/>
    </row>
    <row r="129" spans="2:17">
      <c r="B129" s="80" t="e">
        <f ca="1"/>
        <v>#NAME?</v>
      </c>
      <c r="C129" s="80" t="e">
        <f ca="1"/>
        <v>#NAME?</v>
      </c>
      <c r="D129" s="89" t="e">
        <f ca="1"/>
        <v>#NAME?</v>
      </c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94"/>
    </row>
    <row r="130" spans="2:17">
      <c r="B130" s="80" t="e">
        <f ca="1"/>
        <v>#NAME?</v>
      </c>
      <c r="C130" s="80" t="e">
        <f ca="1"/>
        <v>#NAME?</v>
      </c>
      <c r="D130" s="89" t="e">
        <f ca="1"/>
        <v>#NAME?</v>
      </c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94"/>
    </row>
    <row r="131" spans="2:17">
      <c r="B131" s="80" t="e">
        <f ca="1"/>
        <v>#NAME?</v>
      </c>
      <c r="C131" s="80" t="e">
        <f ca="1"/>
        <v>#NAME?</v>
      </c>
      <c r="D131" s="89" t="e">
        <f ca="1"/>
        <v>#NAME?</v>
      </c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94"/>
    </row>
    <row r="132" spans="2:17">
      <c r="B132" s="80" t="e">
        <f ca="1"/>
        <v>#NAME?</v>
      </c>
      <c r="C132" s="80" t="e">
        <f ca="1"/>
        <v>#NAME?</v>
      </c>
      <c r="D132" s="89" t="e">
        <f ca="1"/>
        <v>#NAME?</v>
      </c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94"/>
    </row>
    <row r="133" spans="2:17">
      <c r="B133" s="80" t="e">
        <f ca="1"/>
        <v>#NAME?</v>
      </c>
      <c r="C133" s="80" t="e">
        <f ca="1"/>
        <v>#NAME?</v>
      </c>
      <c r="D133" s="89" t="e">
        <f ca="1"/>
        <v>#NAME?</v>
      </c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94"/>
    </row>
    <row r="134" spans="2:17">
      <c r="B134" s="80" t="e">
        <f ca="1"/>
        <v>#NAME?</v>
      </c>
      <c r="C134" s="80" t="e">
        <f ca="1"/>
        <v>#NAME?</v>
      </c>
      <c r="D134" s="89" t="e">
        <f ca="1"/>
        <v>#NAME?</v>
      </c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94"/>
    </row>
    <row r="135" spans="2:17">
      <c r="B135" s="80" t="e">
        <f ca="1"/>
        <v>#NAME?</v>
      </c>
      <c r="C135" s="80" t="e">
        <f ca="1"/>
        <v>#NAME?</v>
      </c>
      <c r="D135" s="89" t="e">
        <f ca="1"/>
        <v>#NAME?</v>
      </c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94"/>
    </row>
    <row r="136" spans="2:17">
      <c r="B136" s="80" t="e">
        <f ca="1"/>
        <v>#NAME?</v>
      </c>
      <c r="C136" s="80" t="e">
        <f ca="1"/>
        <v>#NAME?</v>
      </c>
      <c r="D136" s="89" t="e">
        <f ca="1"/>
        <v>#NAME?</v>
      </c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94"/>
    </row>
    <row r="137" spans="2:17">
      <c r="B137" s="80" t="e">
        <f ca="1"/>
        <v>#NAME?</v>
      </c>
      <c r="C137" s="80" t="e">
        <f ca="1"/>
        <v>#NAME?</v>
      </c>
      <c r="D137" s="89" t="e">
        <f ca="1"/>
        <v>#NAME?</v>
      </c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94"/>
    </row>
    <row r="138" spans="2:17">
      <c r="B138" s="80" t="e">
        <f ca="1"/>
        <v>#NAME?</v>
      </c>
      <c r="C138" s="80" t="e">
        <f ca="1"/>
        <v>#NAME?</v>
      </c>
      <c r="D138" s="89" t="e">
        <f ca="1"/>
        <v>#NAME?</v>
      </c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94"/>
    </row>
    <row r="139" spans="2:17">
      <c r="B139" s="80" t="e">
        <f ca="1"/>
        <v>#NAME?</v>
      </c>
      <c r="C139" s="80" t="e">
        <f ca="1"/>
        <v>#NAME?</v>
      </c>
      <c r="D139" s="89" t="e">
        <f ca="1"/>
        <v>#NAME?</v>
      </c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94"/>
    </row>
    <row r="140" spans="2:17">
      <c r="B140" s="80" t="e">
        <f ca="1"/>
        <v>#NAME?</v>
      </c>
      <c r="C140" s="80" t="e">
        <f ca="1"/>
        <v>#NAME?</v>
      </c>
      <c r="D140" s="89" t="e">
        <f ca="1"/>
        <v>#NAME?</v>
      </c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94"/>
    </row>
    <row r="141" spans="2:17">
      <c r="B141" s="80" t="e">
        <f ca="1"/>
        <v>#NAME?</v>
      </c>
      <c r="C141" s="80" t="e">
        <f ca="1"/>
        <v>#NAME?</v>
      </c>
      <c r="D141" s="89" t="e">
        <f ca="1"/>
        <v>#NAME?</v>
      </c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94"/>
    </row>
    <row r="142" spans="2:17">
      <c r="B142" s="80" t="e">
        <f ca="1"/>
        <v>#NAME?</v>
      </c>
      <c r="C142" s="80" t="e">
        <f ca="1"/>
        <v>#NAME?</v>
      </c>
      <c r="D142" s="89" t="e">
        <f ca="1"/>
        <v>#NAME?</v>
      </c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94"/>
    </row>
    <row r="143" spans="2:17">
      <c r="B143" s="80" t="e">
        <f ca="1"/>
        <v>#NAME?</v>
      </c>
      <c r="C143" s="80" t="e">
        <f ca="1"/>
        <v>#NAME?</v>
      </c>
      <c r="D143" s="89" t="e">
        <f ca="1"/>
        <v>#NAME?</v>
      </c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94"/>
    </row>
    <row r="144" spans="2:17">
      <c r="B144" s="80" t="e">
        <f ca="1"/>
        <v>#NAME?</v>
      </c>
      <c r="C144" s="80" t="e">
        <f ca="1"/>
        <v>#NAME?</v>
      </c>
      <c r="D144" s="89" t="e">
        <f ca="1"/>
        <v>#NAME?</v>
      </c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94"/>
    </row>
    <row r="145" spans="2:17">
      <c r="B145" s="80" t="e">
        <f ca="1"/>
        <v>#NAME?</v>
      </c>
      <c r="C145" s="80" t="e">
        <f ca="1"/>
        <v>#NAME?</v>
      </c>
      <c r="D145" s="89" t="e">
        <f ca="1"/>
        <v>#NAME?</v>
      </c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94"/>
    </row>
    <row r="146" spans="2:17">
      <c r="B146" s="80"/>
      <c r="C146" s="80"/>
      <c r="D146" s="8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94"/>
    </row>
    <row r="147" spans="2:17">
      <c r="B147" s="80"/>
      <c r="C147" s="80"/>
      <c r="D147" s="8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94"/>
    </row>
    <row r="148" spans="2:17">
      <c r="B148" s="80"/>
      <c r="C148" s="80"/>
      <c r="D148" s="8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94"/>
    </row>
    <row r="149" spans="2:17">
      <c r="B149" s="80"/>
      <c r="C149" s="80"/>
      <c r="D149" s="8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94"/>
    </row>
    <row r="150" spans="2:17">
      <c r="C150" s="79"/>
      <c r="D150" s="61" t="s">
        <v>309</v>
      </c>
      <c r="E150" s="76">
        <f>SUM(E127:E149)</f>
        <v>0</v>
      </c>
      <c r="F150" s="76">
        <f t="shared" ref="F150:P150" si="16">SUM(F127:F149)</f>
        <v>0</v>
      </c>
      <c r="G150" s="76">
        <f t="shared" si="16"/>
        <v>0</v>
      </c>
      <c r="H150" s="76">
        <f t="shared" si="16"/>
        <v>0</v>
      </c>
      <c r="I150" s="76">
        <f t="shared" si="16"/>
        <v>0</v>
      </c>
      <c r="J150" s="76">
        <f t="shared" si="16"/>
        <v>0</v>
      </c>
      <c r="K150" s="76">
        <f t="shared" si="16"/>
        <v>0</v>
      </c>
      <c r="L150" s="76">
        <f t="shared" si="16"/>
        <v>0</v>
      </c>
      <c r="M150" s="76">
        <f t="shared" si="16"/>
        <v>0</v>
      </c>
      <c r="N150" s="76">
        <f t="shared" si="16"/>
        <v>0</v>
      </c>
      <c r="O150" s="76">
        <f t="shared" si="16"/>
        <v>0</v>
      </c>
      <c r="P150" s="76">
        <f t="shared" si="16"/>
        <v>0</v>
      </c>
      <c r="Q150" s="76">
        <f>SUM(E150:P150)</f>
        <v>0</v>
      </c>
    </row>
    <row r="151" spans="2:17">
      <c r="C151" s="79"/>
      <c r="D151" s="61" t="s">
        <v>316</v>
      </c>
      <c r="E151" s="76"/>
      <c r="F151" s="76"/>
      <c r="G151" s="76">
        <f>E150+F150+G150</f>
        <v>0</v>
      </c>
      <c r="H151" s="76"/>
      <c r="I151" s="76"/>
      <c r="J151" s="76">
        <f>H150+I150+J150</f>
        <v>0</v>
      </c>
      <c r="K151" s="76"/>
      <c r="L151" s="76"/>
      <c r="M151" s="76">
        <f>K150+L150+M150</f>
        <v>0</v>
      </c>
      <c r="N151" s="76"/>
      <c r="O151" s="76"/>
      <c r="P151" s="76">
        <f>N150+O150+P150</f>
        <v>0</v>
      </c>
      <c r="Q151" s="85"/>
    </row>
    <row r="152" spans="2:17">
      <c r="C152" s="79"/>
      <c r="D152" s="61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85"/>
    </row>
    <row r="153" spans="2:17">
      <c r="C153" s="79"/>
      <c r="D153" s="61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85"/>
    </row>
    <row r="154" spans="2:17" ht="15.6">
      <c r="B154" s="147" t="s">
        <v>336</v>
      </c>
      <c r="E154" s="78" t="s">
        <v>329</v>
      </c>
    </row>
    <row r="155" spans="2:17" ht="15" thickBot="1">
      <c r="B155" s="86" t="s">
        <v>357</v>
      </c>
      <c r="C155" s="86" t="s">
        <v>0</v>
      </c>
      <c r="D155" s="86" t="s">
        <v>322</v>
      </c>
      <c r="E155" s="154" t="s">
        <v>321</v>
      </c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6"/>
    </row>
    <row r="156" spans="2:17" ht="15" thickTop="1">
      <c r="B156" s="87">
        <v>1</v>
      </c>
      <c r="C156" s="87" t="s">
        <v>323</v>
      </c>
      <c r="D156" s="82" t="s">
        <v>324</v>
      </c>
      <c r="E156" s="157" t="s">
        <v>325</v>
      </c>
      <c r="F156" s="158"/>
      <c r="G156" s="158"/>
      <c r="H156" s="158"/>
      <c r="I156" s="158"/>
      <c r="J156" s="158"/>
      <c r="K156" s="158"/>
      <c r="L156" s="158"/>
      <c r="M156" s="158"/>
      <c r="N156" s="158"/>
      <c r="O156" s="158"/>
      <c r="P156" s="158"/>
      <c r="Q156" s="159"/>
    </row>
    <row r="157" spans="2:17">
      <c r="B157" s="80">
        <v>2</v>
      </c>
      <c r="C157" s="80"/>
      <c r="D157" s="89"/>
      <c r="E157" s="151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  <c r="Q157" s="153"/>
    </row>
    <row r="158" spans="2:17">
      <c r="B158" s="80">
        <v>3</v>
      </c>
      <c r="C158" s="80"/>
      <c r="D158" s="89"/>
      <c r="E158" s="151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  <c r="Q158" s="153"/>
    </row>
    <row r="159" spans="2:17">
      <c r="B159" s="80">
        <v>4</v>
      </c>
      <c r="C159" s="80"/>
      <c r="D159" s="89"/>
      <c r="E159" s="151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  <c r="Q159" s="153"/>
    </row>
    <row r="160" spans="2:17">
      <c r="B160" s="80">
        <v>5</v>
      </c>
      <c r="C160" s="80"/>
      <c r="D160" s="89"/>
      <c r="E160" s="151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  <c r="Q160" s="153"/>
    </row>
    <row r="161" spans="2:17">
      <c r="B161" s="80">
        <v>6</v>
      </c>
      <c r="C161" s="80"/>
      <c r="D161" s="89"/>
      <c r="E161" s="151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  <c r="Q161" s="153"/>
    </row>
    <row r="162" spans="2:17">
      <c r="B162" s="80">
        <v>7</v>
      </c>
      <c r="C162" s="80"/>
      <c r="D162" s="89"/>
      <c r="E162" s="151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  <c r="Q162" s="153"/>
    </row>
    <row r="163" spans="2:17">
      <c r="B163" s="80">
        <v>8</v>
      </c>
      <c r="C163" s="80"/>
      <c r="D163" s="89"/>
      <c r="E163" s="151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  <c r="Q163" s="153"/>
    </row>
    <row r="164" spans="2:17">
      <c r="B164" s="80">
        <v>9</v>
      </c>
      <c r="C164" s="80"/>
      <c r="D164" s="89"/>
      <c r="E164" s="151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  <c r="P164" s="152"/>
      <c r="Q164" s="153"/>
    </row>
    <row r="165" spans="2:17">
      <c r="B165" s="80">
        <v>10</v>
      </c>
      <c r="C165" s="80"/>
      <c r="D165" s="89"/>
      <c r="E165" s="151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  <c r="P165" s="152"/>
      <c r="Q165" s="153"/>
    </row>
    <row r="166" spans="2:17">
      <c r="B166" s="80">
        <v>11</v>
      </c>
      <c r="C166" s="80"/>
      <c r="D166" s="89"/>
      <c r="E166" s="151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152"/>
      <c r="Q166" s="153"/>
    </row>
    <row r="167" spans="2:17">
      <c r="B167" s="80">
        <v>12</v>
      </c>
      <c r="C167" s="80"/>
      <c r="D167" s="89"/>
      <c r="E167" s="151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  <c r="P167" s="152"/>
      <c r="Q167" s="153"/>
    </row>
    <row r="168" spans="2:17">
      <c r="B168" s="80">
        <v>13</v>
      </c>
      <c r="C168" s="80"/>
      <c r="D168" s="89"/>
      <c r="E168" s="151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  <c r="Q168" s="153"/>
    </row>
    <row r="171" spans="2:17">
      <c r="B171" s="114"/>
      <c r="C171" s="114" t="s">
        <v>350</v>
      </c>
      <c r="D171" s="115"/>
    </row>
    <row r="172" spans="2:17">
      <c r="B172" s="131" t="s">
        <v>285</v>
      </c>
      <c r="C172" s="130" t="s">
        <v>0</v>
      </c>
      <c r="D172" s="122" t="s">
        <v>1</v>
      </c>
      <c r="E172" s="150" t="s">
        <v>363</v>
      </c>
    </row>
    <row r="173" spans="2:17">
      <c r="B173" s="116" t="str">
        <f>'2023 Div5 Quotation Record'!L4</f>
        <v>Accept</v>
      </c>
      <c r="C173" s="117" t="str">
        <f>'2023 Div5 Quotation Record'!D4</f>
        <v>AKJ</v>
      </c>
      <c r="D173" s="117" t="str">
        <f>'2023 Div5 Quotation Record'!E4</f>
        <v>AKJ TOYOX Selection Guide Print (EN)</v>
      </c>
      <c r="E173" s="149" t="str">
        <f>B173&amp;COUNTIF($B$173:B173,B173)</f>
        <v>Accept1</v>
      </c>
    </row>
    <row r="174" spans="2:17">
      <c r="B174" s="116" t="str">
        <f>'2023 Div5 Quotation Record'!L5</f>
        <v>A</v>
      </c>
      <c r="C174" s="117" t="str">
        <f>'2023 Div5 Quotation Record'!D5</f>
        <v>AKJ</v>
      </c>
      <c r="D174" s="117" t="str">
        <f>'2023 Div5 Quotation Record'!E5</f>
        <v>AKJ Mitutoyo_ID-H Web ver_EN</v>
      </c>
      <c r="E174" s="149" t="str">
        <f>B174&amp;COUNTIF($B$173:B174,B174)</f>
        <v>A1</v>
      </c>
      <c r="H174" s="78" t="str" cm="1">
        <f t="array" ref="H174">IFERROR(VLOOKUP("A"&amp;ROW(E173),$C$173:$E$293,2,TURE),"")</f>
        <v/>
      </c>
    </row>
    <row r="175" spans="2:17">
      <c r="B175" s="116" t="str">
        <f>'2023 Div5 Quotation Record'!L6</f>
        <v>Accept</v>
      </c>
      <c r="C175" s="117" t="str">
        <f>'2023 Div5 Quotation Record'!D6</f>
        <v>SCMTL</v>
      </c>
      <c r="D175" s="117" t="str">
        <f>'2023 Div5 Quotation Record'!E6</f>
        <v>SCMTL - SSO Translation (TH)</v>
      </c>
      <c r="E175" s="149" t="str">
        <f>B175&amp;COUNTIF($B$173:B175,B175)</f>
        <v>Accept2</v>
      </c>
    </row>
    <row r="176" spans="2:17">
      <c r="B176" s="116" t="str">
        <f>'2023 Div5 Quotation Record'!L7</f>
        <v>A</v>
      </c>
      <c r="C176" s="117" t="str">
        <f>'2023 Div5 Quotation Record'!D7</f>
        <v>IKO</v>
      </c>
      <c r="D176" s="117" t="str">
        <f>'2023 Div5 Quotation Record'!E7</f>
        <v>IKO Greeting card for 2023</v>
      </c>
      <c r="E176" s="149" t="str">
        <f>B176&amp;COUNTIF($B$173:B176,B176)</f>
        <v>A2</v>
      </c>
    </row>
    <row r="177" spans="2:5">
      <c r="B177" s="116" t="str">
        <f>'2023 Div5 Quotation Record'!L8</f>
        <v>C</v>
      </c>
      <c r="C177" s="117" t="str">
        <f>'2023 Div5 Quotation Record'!D8</f>
        <v>Kyocera SG</v>
      </c>
      <c r="D177" s="117" t="str">
        <f>'2023 Div5 Quotation Record'!E8</f>
        <v>Kyocera SG - KDZ catalog</v>
      </c>
      <c r="E177" s="149" t="str">
        <f>B177&amp;COUNTIF($B$173:B177,B177)</f>
        <v>C1</v>
      </c>
    </row>
    <row r="178" spans="2:5">
      <c r="B178" s="116" t="str">
        <f>'2023 Div5 Quotation Record'!L9</f>
        <v>C</v>
      </c>
      <c r="C178" s="117" t="str">
        <f>'2023 Div5 Quotation Record'!D9</f>
        <v>IKO</v>
      </c>
      <c r="D178" s="117" t="str">
        <f>'2023 Div5 Quotation Record'!E9</f>
        <v>IKO Hot Selling Products Print 2022</v>
      </c>
      <c r="E178" s="149" t="str">
        <f>B178&amp;COUNTIF($B$173:B178,B178)</f>
        <v>C2</v>
      </c>
    </row>
    <row r="179" spans="2:5">
      <c r="B179" s="116" t="str">
        <f>'2023 Div5 Quotation Record'!L10</f>
        <v>A</v>
      </c>
      <c r="C179" s="117" t="str">
        <f>'2023 Div5 Quotation Record'!D10</f>
        <v>Siam Cosmos</v>
      </c>
      <c r="D179" s="117" t="str">
        <f>'2023 Div5 Quotation Record'!E10</f>
        <v>Siam Cosmos Leaflet making &amp; sending</v>
      </c>
      <c r="E179" s="149" t="str">
        <f>B179&amp;COUNTIF($B$173:B179,B179)</f>
        <v>A3</v>
      </c>
    </row>
    <row r="180" spans="2:5">
      <c r="B180" s="116" t="str">
        <f>'2023 Div5 Quotation Record'!L11</f>
        <v>Reject</v>
      </c>
      <c r="C180" s="117" t="str">
        <f>'2023 Div5 Quotation Record'!D11</f>
        <v>CLAAS</v>
      </c>
      <c r="D180" s="117" t="str">
        <f>'2023 Div5 Quotation Record'!E11</f>
        <v>CLAAS Brochure TRION 700 HRC (2023)</v>
      </c>
      <c r="E180" s="149" t="str">
        <f>B180&amp;COUNTIF($B$173:B180,B180)</f>
        <v>Reject1</v>
      </c>
    </row>
    <row r="181" spans="2:5">
      <c r="B181" s="116" t="str">
        <f>'2023 Div5 Quotation Record'!L12</f>
        <v>A</v>
      </c>
      <c r="C181" s="117" t="str">
        <f>'2023 Div5 Quotation Record'!D12</f>
        <v>CLAAS</v>
      </c>
      <c r="D181" s="117" t="str">
        <f>'2023 Div5 Quotation Record'!E12</f>
        <v>Brochure TRION 600_500 HRC (2023)</v>
      </c>
      <c r="E181" s="149" t="str">
        <f>B181&amp;COUNTIF($B$173:B181,B181)</f>
        <v>A4</v>
      </c>
    </row>
    <row r="182" spans="2:5">
      <c r="B182" s="116" t="str">
        <f>'2023 Div5 Quotation Record'!L13</f>
        <v>A</v>
      </c>
      <c r="C182" s="117" t="str">
        <f>'2023 Div5 Quotation Record'!D13</f>
        <v>AKJ</v>
      </c>
      <c r="D182" s="117" t="str">
        <f>'2023 Div5 Quotation Record'!E13</f>
        <v>AKJ MonotaRO catalog 440 pcs.</v>
      </c>
      <c r="E182" s="149" t="str">
        <f>B182&amp;COUNTIF($B$173:B182,B182)</f>
        <v>A5</v>
      </c>
    </row>
    <row r="183" spans="2:5">
      <c r="B183" s="116" t="str">
        <f>'2023 Div5 Quotation Record'!L14</f>
        <v>A</v>
      </c>
      <c r="C183" s="117" t="str">
        <f>'2023 Div5 Quotation Record'!D14</f>
        <v>Mitutoyo</v>
      </c>
      <c r="D183" s="117" t="str">
        <f>'2023 Div5 Quotation Record'!E14</f>
        <v>Mitutoyo - Software Translation (Formpak &amp; SurfPro)</v>
      </c>
      <c r="E183" s="149" t="str">
        <f>B183&amp;COUNTIF($B$173:B183,B183)</f>
        <v>A6</v>
      </c>
    </row>
    <row r="184" spans="2:5">
      <c r="B184" s="116" t="str">
        <f>'2023 Div5 Quotation Record'!L15</f>
        <v>A</v>
      </c>
      <c r="C184" s="117" t="str">
        <f>'2023 Div5 Quotation Record'!D15</f>
        <v>AKJ</v>
      </c>
      <c r="D184" s="117" t="str">
        <f>'2023 Div5 Quotation Record'!E15</f>
        <v>AKJ MonotaRO leaflets 10,000 pcs.</v>
      </c>
      <c r="E184" s="149" t="str">
        <f>B184&amp;COUNTIF($B$173:B184,B184)</f>
        <v>A7</v>
      </c>
    </row>
    <row r="185" spans="2:5">
      <c r="B185" s="116" t="str">
        <f>'2023 Div5 Quotation Record'!L16</f>
        <v>C</v>
      </c>
      <c r="C185" s="117" t="str">
        <f>'2023 Div5 Quotation Record'!D16</f>
        <v>CLAAS</v>
      </c>
      <c r="D185" s="117" t="str">
        <f>'2023 Div5 Quotation Record'!E16</f>
        <v>CLAAS Annual Report Translation EN-TH</v>
      </c>
      <c r="E185" s="149" t="str">
        <f>B185&amp;COUNTIF($B$173:B185,B185)</f>
        <v>C3</v>
      </c>
    </row>
    <row r="186" spans="2:5">
      <c r="B186" s="116" t="str">
        <f>'2023 Div5 Quotation Record'!L17</f>
        <v>C</v>
      </c>
      <c r="C186" s="117" t="str">
        <f>'2023 Div5 Quotation Record'!D17</f>
        <v>CLAAS</v>
      </c>
      <c r="D186" s="117" t="str">
        <f>'2023 Div5 Quotation Record'!E17</f>
        <v>CLAAS Harvest Check for your CLAAS Machines TH-EN</v>
      </c>
      <c r="E186" s="149" t="str">
        <f>B186&amp;COUNTIF($B$173:B186,B186)</f>
        <v>C4</v>
      </c>
    </row>
    <row r="187" spans="2:5">
      <c r="B187" s="116" t="str">
        <f>'2023 Div5 Quotation Record'!L18</f>
        <v>Reject</v>
      </c>
      <c r="C187" s="117" t="str">
        <f>'2023 Div5 Quotation Record'!D18</f>
        <v>CLAAS</v>
      </c>
      <c r="D187" s="117" t="str">
        <f>'2023 Div5 Quotation Record'!E18</f>
        <v>CLAAS Report Translation EN-TH</v>
      </c>
      <c r="E187" s="149" t="str">
        <f>B187&amp;COUNTIF($B$173:B187,B187)</f>
        <v>Reject2</v>
      </c>
    </row>
    <row r="188" spans="2:5">
      <c r="B188" s="116" t="str">
        <f>'2023 Div5 Quotation Record'!L19</f>
        <v>A</v>
      </c>
      <c r="C188" s="117" t="str">
        <f>'2023 Div5 Quotation Record'!D19</f>
        <v>LIXIL</v>
      </c>
      <c r="D188" s="117" t="str">
        <f>'2023 Div5 Quotation Record'!E19</f>
        <v>LIXIL - Update Product picture Jan 2023</v>
      </c>
      <c r="E188" s="149" t="str">
        <f>B188&amp;COUNTIF($B$173:B188,B188)</f>
        <v>A8</v>
      </c>
    </row>
    <row r="189" spans="2:5">
      <c r="B189" s="116" t="str">
        <f>'2023 Div5 Quotation Record'!L20</f>
        <v>A</v>
      </c>
      <c r="C189" s="117" t="str">
        <f>'2023 Div5 Quotation Record'!D20</f>
        <v>Mitutoyo</v>
      </c>
      <c r="D189" s="117" t="str">
        <f>'2023 Div5 Quotation Record'!E20</f>
        <v>Mitutoyo - Software Translation (MCOSMOS)</v>
      </c>
      <c r="E189" s="149" t="str">
        <f>B189&amp;COUNTIF($B$173:B189,B189)</f>
        <v>A9</v>
      </c>
    </row>
    <row r="190" spans="2:5">
      <c r="B190" s="116" t="str">
        <f>'2023 Div5 Quotation Record'!L21</f>
        <v>Accept</v>
      </c>
      <c r="C190" s="117" t="str">
        <f>'2023 Div5 Quotation Record'!D21</f>
        <v>CLAAS</v>
      </c>
      <c r="D190" s="117" t="str">
        <f>'2023 Div5 Quotation Record'!E21</f>
        <v>CLAAS - Brochure ARION 400 HRC (JP)</v>
      </c>
      <c r="E190" s="149" t="str">
        <f>B190&amp;COUNTIF($B$173:B190,B190)</f>
        <v>Accept3</v>
      </c>
    </row>
    <row r="191" spans="2:5">
      <c r="B191" s="116" t="str">
        <f>'2023 Div5 Quotation Record'!L22</f>
        <v>B</v>
      </c>
      <c r="C191" s="117" t="str">
        <f>'2023 Div5 Quotation Record'!D22</f>
        <v>CLAAS</v>
      </c>
      <c r="D191" s="117" t="str">
        <f>'2023 Div5 Quotation Record'!E22</f>
        <v>CLAAS - Brochure XERION 5000 - 4200 HRC (2023) (JP)</v>
      </c>
      <c r="E191" s="149" t="str">
        <f>B191&amp;COUNTIF($B$173:B191,B191)</f>
        <v>B1</v>
      </c>
    </row>
    <row r="192" spans="2:5">
      <c r="B192" s="116" t="str">
        <f>'2023 Div5 Quotation Record'!L23</f>
        <v>B</v>
      </c>
      <c r="C192" s="117" t="str">
        <f>'2023 Div5 Quotation Record'!D23</f>
        <v>CLAAS</v>
      </c>
      <c r="D192" s="117" t="str">
        <f>'2023 Div5 Quotation Record'!E23</f>
        <v>CLAAS - Brochure JAGUAR 900 HRC (Update 2023)(JP)</v>
      </c>
      <c r="E192" s="149" t="str">
        <f>B192&amp;COUNTIF($B$173:B192,B192)</f>
        <v>B2</v>
      </c>
    </row>
    <row r="193" spans="2:5">
      <c r="B193" s="116" t="str">
        <f>'2023 Div5 Quotation Record'!L24</f>
        <v>B</v>
      </c>
      <c r="C193" s="117" t="str">
        <f>'2023 Div5 Quotation Record'!D24</f>
        <v>IKO</v>
      </c>
      <c r="D193" s="117" t="str">
        <f>'2023 Div5 Quotation Record'!E24</f>
        <v>IKO - Poster making &amp; Print</v>
      </c>
      <c r="E193" s="149" t="str">
        <f>B193&amp;COUNTIF($B$173:B193,B193)</f>
        <v>B3</v>
      </c>
    </row>
    <row r="194" spans="2:5">
      <c r="B194" s="116" t="str">
        <f>'2023 Div5 Quotation Record'!L25</f>
        <v>B</v>
      </c>
      <c r="C194" s="117" t="str">
        <f>'2023 Div5 Quotation Record'!D25</f>
        <v>Katayama</v>
      </c>
      <c r="D194" s="117" t="str">
        <f>'2023 Div5 Quotation Record'!E25</f>
        <v>Katayama - Name Card (Shikata) Feb23</v>
      </c>
      <c r="E194" s="149" t="str">
        <f>B194&amp;COUNTIF($B$173:B194,B194)</f>
        <v>B4</v>
      </c>
    </row>
    <row r="195" spans="2:5">
      <c r="B195" s="116" t="str">
        <f>'2023 Div5 Quotation Record'!L26</f>
        <v>B</v>
      </c>
      <c r="C195" s="117" t="str">
        <f>'2023 Div5 Quotation Record'!D26</f>
        <v>Takigen</v>
      </c>
      <c r="D195" s="117" t="str">
        <f>'2023 Div5 Quotation Record'!E26</f>
        <v>TAKIGEN - Name Card</v>
      </c>
      <c r="E195" s="149" t="str">
        <f>B195&amp;COUNTIF($B$173:B195,B195)</f>
        <v>B5</v>
      </c>
    </row>
    <row r="196" spans="2:5">
      <c r="B196" s="116" t="str">
        <f>'2023 Div5 Quotation Record'!L27</f>
        <v>B</v>
      </c>
      <c r="C196" s="117" t="str">
        <f>'2023 Div5 Quotation Record'!D27</f>
        <v>Takigen</v>
      </c>
      <c r="D196" s="117" t="str">
        <f>'2023 Div5 Quotation Record'!E27</f>
        <v>TAKIGEN - Name Card</v>
      </c>
      <c r="E196" s="149" t="str">
        <f>B196&amp;COUNTIF($B$173:B196,B196)</f>
        <v>B6</v>
      </c>
    </row>
    <row r="197" spans="2:5">
      <c r="B197" s="116" t="str">
        <f>'2023 Div5 Quotation Record'!L28</f>
        <v>B</v>
      </c>
      <c r="C197" s="117" t="str">
        <f>'2023 Div5 Quotation Record'!D28</f>
        <v>LIXIL</v>
      </c>
      <c r="D197" s="117" t="str">
        <f>'2023 Div5 Quotation Record'!E28</f>
        <v>LIXIL - O2O Partition &amp; Hanging door Dusk Gray</v>
      </c>
      <c r="E197" s="149" t="str">
        <f>B197&amp;COUNTIF($B$173:B197,B197)</f>
        <v>B7</v>
      </c>
    </row>
    <row r="198" spans="2:5">
      <c r="B198" s="116" t="str">
        <f>'2023 Div5 Quotation Record'!L29</f>
        <v>C</v>
      </c>
      <c r="C198" s="117" t="str">
        <f>'2023 Div5 Quotation Record'!D29</f>
        <v>Katayama</v>
      </c>
      <c r="D198" s="117" t="str">
        <f>'2023 Div5 Quotation Record'!E29</f>
        <v>Katayama - Novely For exhibitions (Pen)</v>
      </c>
      <c r="E198" s="149" t="str">
        <f>B198&amp;COUNTIF($B$173:B198,B198)</f>
        <v>C5</v>
      </c>
    </row>
    <row r="199" spans="2:5">
      <c r="B199" s="116" t="str">
        <f>'2023 Div5 Quotation Record'!L30</f>
        <v>Accept</v>
      </c>
      <c r="C199" s="117" t="str">
        <f>'2023 Div5 Quotation Record'!D30</f>
        <v>Katayama</v>
      </c>
      <c r="D199" s="117" t="str">
        <f>'2023 Div5 Quotation Record'!E30</f>
        <v>Katayama - Novely For exhibitions (Pen)</v>
      </c>
      <c r="E199" s="149" t="str">
        <f>B199&amp;COUNTIF($B$173:B199,B199)</f>
        <v>Accept4</v>
      </c>
    </row>
    <row r="200" spans="2:5">
      <c r="B200" s="116" t="str">
        <f>'2023 Div5 Quotation Record'!L31</f>
        <v>C</v>
      </c>
      <c r="C200" s="117" t="str">
        <f>'2023 Div5 Quotation Record'!D31</f>
        <v>Katayama</v>
      </c>
      <c r="D200" s="117" t="str">
        <f>'2023 Div5 Quotation Record'!E31</f>
        <v>Katayama - Novely For exhibitions (Pen)</v>
      </c>
      <c r="E200" s="149" t="str">
        <f>B200&amp;COUNTIF($B$173:B200,B200)</f>
        <v>C6</v>
      </c>
    </row>
    <row r="201" spans="2:5">
      <c r="B201" s="116" t="str">
        <f>'2023 Div5 Quotation Record'!L32</f>
        <v>B</v>
      </c>
      <c r="C201" s="117" t="str">
        <f>'2023 Div5 Quotation Record'!D32</f>
        <v>LIXIL</v>
      </c>
      <c r="D201" s="117" t="str">
        <f>'2023 Div5 Quotation Record'!E32</f>
        <v>LIXIL - O2O GIESTA fix max height</v>
      </c>
      <c r="E201" s="149" t="str">
        <f>B201&amp;COUNTIF($B$173:B201,B201)</f>
        <v>B8</v>
      </c>
    </row>
    <row r="202" spans="2:5">
      <c r="B202" s="116" t="str">
        <f>'2023 Div5 Quotation Record'!L33</f>
        <v>B</v>
      </c>
      <c r="C202" s="117" t="str">
        <f>'2023 Div5 Quotation Record'!D33</f>
        <v>CLAAS</v>
      </c>
      <c r="D202" s="117" t="str">
        <f>'2023 Div5 Quotation Record'!E33</f>
        <v>CLAAS - Press Release 20 Years CLAAS Tractors from Le Mans JP</v>
      </c>
      <c r="E202" s="149" t="str">
        <f>B202&amp;COUNTIF($B$173:B202,B202)</f>
        <v>B9</v>
      </c>
    </row>
    <row r="203" spans="2:5">
      <c r="B203" s="116" t="str">
        <f>'2023 Div5 Quotation Record'!L34</f>
        <v>Accept</v>
      </c>
      <c r="C203" s="117" t="str">
        <f>'2023 Div5 Quotation Record'!D34</f>
        <v>LIXIL</v>
      </c>
      <c r="D203" s="117" t="str">
        <f>'2023 Div5 Quotation Record'!E34</f>
        <v>LIXIL - O2O SSL Update 2023</v>
      </c>
      <c r="E203" s="149" t="str">
        <f>B203&amp;COUNTIF($B$173:B203,B203)</f>
        <v>Accept5</v>
      </c>
    </row>
    <row r="204" spans="2:5">
      <c r="B204" s="116" t="str">
        <f>'2023 Div5 Quotation Record'!L35</f>
        <v>C</v>
      </c>
      <c r="C204" s="117" t="str">
        <f>'2023 Div5 Quotation Record'!D35</f>
        <v>Katayama</v>
      </c>
      <c r="D204" s="117" t="str">
        <f>'2023 Div5 Quotation Record'!E35</f>
        <v>Katayama - Novely For exhibitions (Pen)</v>
      </c>
      <c r="E204" s="149" t="str">
        <f>B204&amp;COUNTIF($B$173:B204,B204)</f>
        <v>C7</v>
      </c>
    </row>
    <row r="205" spans="2:5">
      <c r="B205" s="116" t="str">
        <f>'2023 Div5 Quotation Record'!L36</f>
        <v>C</v>
      </c>
      <c r="C205" s="117" t="str">
        <f>'2023 Div5 Quotation Record'!D36</f>
        <v>LIXIL</v>
      </c>
      <c r="D205" s="117" t="str">
        <f>'2023 Div5 Quotation Record'!E36</f>
        <v>LIXIL - Add products &amp; Add Dusk gray color</v>
      </c>
      <c r="E205" s="149" t="str">
        <f>B205&amp;COUNTIF($B$173:B205,B205)</f>
        <v>C8</v>
      </c>
    </row>
    <row r="206" spans="2:5">
      <c r="B206" s="116" t="str">
        <f>'2023 Div5 Quotation Record'!L37</f>
        <v>C</v>
      </c>
      <c r="C206" s="117" t="str">
        <f>'2023 Div5 Quotation Record'!D37</f>
        <v>TOYOX</v>
      </c>
      <c r="D206" s="117" t="str">
        <f>'2023 Div5 Quotation Record'!E37</f>
        <v>TOYOX - Caution Sticker Reprint (2023)</v>
      </c>
      <c r="E206" s="149" t="str">
        <f>B206&amp;COUNTIF($B$173:B206,B206)</f>
        <v>C9</v>
      </c>
    </row>
    <row r="207" spans="2:5">
      <c r="B207" s="116" t="str">
        <f>'2023 Div5 Quotation Record'!L38</f>
        <v>C</v>
      </c>
      <c r="C207" s="117" t="str">
        <f>'2023 Div5 Quotation Record'!D38</f>
        <v>TOYOX</v>
      </c>
      <c r="D207" s="117" t="str">
        <f>'2023 Div5 Quotation Record'!E38</f>
        <v>TOYOX - Caution Sticker Reprint (2023)</v>
      </c>
      <c r="E207" s="149" t="str">
        <f>B207&amp;COUNTIF($B$173:B207,B207)</f>
        <v>C10</v>
      </c>
    </row>
    <row r="208" spans="2:5">
      <c r="B208" s="116" t="str">
        <f>'2023 Div5 Quotation Record'!L39</f>
        <v>C</v>
      </c>
      <c r="C208" s="117" t="str">
        <f>'2023 Div5 Quotation Record'!D39</f>
        <v>Siam Cosmos</v>
      </c>
      <c r="D208" s="117" t="str">
        <f>'2023 Div5 Quotation Record'!E39</f>
        <v>Siam Cosmos Services - Maker list database</v>
      </c>
      <c r="E208" s="149" t="str">
        <f>B208&amp;COUNTIF($B$173:B208,B208)</f>
        <v>C11</v>
      </c>
    </row>
    <row r="209" spans="2:5">
      <c r="B209" s="116" t="str">
        <f>'2023 Div5 Quotation Record'!L40</f>
        <v>B</v>
      </c>
      <c r="C209" s="117" t="str">
        <f>'2023 Div5 Quotation Record'!D40</f>
        <v>Takigen</v>
      </c>
      <c r="D209" s="117" t="str">
        <f>'2023 Div5 Quotation Record'!E40</f>
        <v>TAKIGEN - Leaflets TAK55 (JP-TH) Print 1,000 pcs</v>
      </c>
      <c r="E209" s="149" t="str">
        <f>B209&amp;COUNTIF($B$173:B209,B209)</f>
        <v>B10</v>
      </c>
    </row>
    <row r="210" spans="2:5">
      <c r="B210" s="116" t="str">
        <f>'2023 Div5 Quotation Record'!L41</f>
        <v>B</v>
      </c>
      <c r="C210" s="117" t="str">
        <f>'2023 Div5 Quotation Record'!D41</f>
        <v>Takigen</v>
      </c>
      <c r="D210" s="117" t="str">
        <f>'2023 Div5 Quotation Record'!E41</f>
        <v>TAKIGEN - Leaflets TAK55 (JP-TH) Print 1,000 pcs</v>
      </c>
      <c r="E210" s="149" t="str">
        <f>B210&amp;COUNTIF($B$173:B210,B210)</f>
        <v>B11</v>
      </c>
    </row>
    <row r="211" spans="2:5">
      <c r="B211" s="116" t="str">
        <f>'2023 Div5 Quotation Record'!L42</f>
        <v>B</v>
      </c>
      <c r="C211" s="117" t="str">
        <f>'2023 Div5 Quotation Record'!D42</f>
        <v>Takigen</v>
      </c>
      <c r="D211" s="117" t="str">
        <f>'2023 Div5 Quotation Record'!E42</f>
        <v>TAKIGEN - Leaflets TAK55 (JP-TH) Print 1,000 pcs</v>
      </c>
      <c r="E211" s="149" t="str">
        <f>B211&amp;COUNTIF($B$173:B211,B211)</f>
        <v>B12</v>
      </c>
    </row>
    <row r="212" spans="2:5">
      <c r="B212" s="116" t="str">
        <f>'2023 Div5 Quotation Record'!L43</f>
        <v>Reject</v>
      </c>
      <c r="C212" s="117" t="str">
        <f>'2023 Div5 Quotation Record'!D43</f>
        <v>Katayama</v>
      </c>
      <c r="D212" s="117" t="str">
        <f>'2023 Div5 Quotation Record'!E43</f>
        <v>Katayama - Novely For exhibitions (Pen)</v>
      </c>
      <c r="E212" s="149" t="str">
        <f>B212&amp;COUNTIF($B$173:B212,B212)</f>
        <v>Reject3</v>
      </c>
    </row>
    <row r="213" spans="2:5">
      <c r="B213" s="116" t="str">
        <f>'2023 Div5 Quotation Record'!L44</f>
        <v>C</v>
      </c>
      <c r="C213" s="117" t="str">
        <f>'2023 Div5 Quotation Record'!D44</f>
        <v>Katayama</v>
      </c>
      <c r="D213" s="117" t="str">
        <f>'2023 Div5 Quotation Record'!E44</f>
        <v>Katayama - Novely For exhibitions (Pen)</v>
      </c>
      <c r="E213" s="149" t="str">
        <f>B213&amp;COUNTIF($B$173:B213,B213)</f>
        <v>C12</v>
      </c>
    </row>
    <row r="214" spans="2:5">
      <c r="B214" s="116" t="str">
        <f>'2023 Div5 Quotation Record'!L45</f>
        <v>C</v>
      </c>
      <c r="C214" s="117" t="str">
        <f>'2023 Div5 Quotation Record'!D45</f>
        <v>Katayama</v>
      </c>
      <c r="D214" s="117" t="str">
        <f>'2023 Div5 Quotation Record'!E45</f>
        <v>Katayama - Novely For exhibitions (Bag)</v>
      </c>
      <c r="E214" s="149" t="str">
        <f>B214&amp;COUNTIF($B$173:B214,B214)</f>
        <v>C13</v>
      </c>
    </row>
    <row r="215" spans="2:5">
      <c r="B215" s="116" t="str">
        <f>'2023 Div5 Quotation Record'!L46</f>
        <v>Reject</v>
      </c>
      <c r="C215" s="117" t="str">
        <f>'2023 Div5 Quotation Record'!D46</f>
        <v>Katayama</v>
      </c>
      <c r="D215" s="117" t="str">
        <f>'2023 Div5 Quotation Record'!E46</f>
        <v>Katayama - Novely For exhibitions (Bag)</v>
      </c>
      <c r="E215" s="149" t="str">
        <f>B215&amp;COUNTIF($B$173:B215,B215)</f>
        <v>Reject4</v>
      </c>
    </row>
    <row r="216" spans="2:5">
      <c r="B216" s="116" t="str">
        <f>'2023 Div5 Quotation Record'!L47</f>
        <v>C</v>
      </c>
      <c r="C216" s="117" t="str">
        <f>'2023 Div5 Quotation Record'!D47</f>
        <v>Katayama</v>
      </c>
      <c r="D216" s="117" t="str">
        <f>'2023 Div5 Quotation Record'!E47</f>
        <v>Katayama - Novely For exhibitions (Bag)</v>
      </c>
      <c r="E216" s="149" t="str">
        <f>B216&amp;COUNTIF($B$173:B216,B216)</f>
        <v>C14</v>
      </c>
    </row>
    <row r="217" spans="2:5">
      <c r="B217" s="116" t="str">
        <f>'2023 Div5 Quotation Record'!L48</f>
        <v>C</v>
      </c>
      <c r="C217" s="117" t="str">
        <f>'2023 Div5 Quotation Record'!D48</f>
        <v>Katayama</v>
      </c>
      <c r="D217" s="117" t="str">
        <f>'2023 Div5 Quotation Record'!E48</f>
        <v>Katayama - Novely For exhibitions (Bag)</v>
      </c>
      <c r="E217" s="149" t="str">
        <f>B217&amp;COUNTIF($B$173:B217,B217)</f>
        <v>C15</v>
      </c>
    </row>
    <row r="218" spans="2:5">
      <c r="B218" s="116" t="str">
        <f>'2023 Div5 Quotation Record'!L49</f>
        <v>B</v>
      </c>
      <c r="C218" s="117" t="str">
        <f>'2023 Div5 Quotation Record'!D49</f>
        <v>BBB</v>
      </c>
      <c r="D218" s="117" t="str">
        <f>'2023 Div5 Quotation Record'!E49</f>
        <v>BBBBB</v>
      </c>
      <c r="E218" s="149" t="str">
        <f>B218&amp;COUNTIF($B$173:B218,B218)</f>
        <v>B13</v>
      </c>
    </row>
    <row r="219" spans="2:5">
      <c r="B219" s="116">
        <f>'2023 Div5 Quotation Record'!L50</f>
        <v>0</v>
      </c>
      <c r="C219" s="117">
        <f>'2023 Div5 Quotation Record'!D50</f>
        <v>0</v>
      </c>
      <c r="D219" s="117">
        <f>'2023 Div5 Quotation Record'!E50</f>
        <v>0</v>
      </c>
      <c r="E219" s="149" t="str">
        <f>B219&amp;COUNTIF($B$173:B219,B219)</f>
        <v>01</v>
      </c>
    </row>
    <row r="220" spans="2:5">
      <c r="B220" s="116">
        <f>'2023 Div5 Quotation Record'!L51</f>
        <v>0</v>
      </c>
      <c r="C220" s="117">
        <f>'2023 Div5 Quotation Record'!D51</f>
        <v>0</v>
      </c>
      <c r="D220" s="117">
        <f>'2023 Div5 Quotation Record'!E51</f>
        <v>0</v>
      </c>
      <c r="E220" s="149" t="str">
        <f>B220&amp;COUNTIF($B$173:B220,B220)</f>
        <v>02</v>
      </c>
    </row>
    <row r="221" spans="2:5">
      <c r="B221" s="116">
        <f>'2023 Div5 Quotation Record'!L52</f>
        <v>0</v>
      </c>
      <c r="C221" s="117">
        <f>'2023 Div5 Quotation Record'!D52</f>
        <v>0</v>
      </c>
      <c r="D221" s="117">
        <f>'2023 Div5 Quotation Record'!E52</f>
        <v>0</v>
      </c>
      <c r="E221" s="149" t="str">
        <f>B221&amp;COUNTIF($B$173:B221,B221)</f>
        <v>03</v>
      </c>
    </row>
    <row r="222" spans="2:5">
      <c r="B222" s="116">
        <f>'2023 Div5 Quotation Record'!L53</f>
        <v>0</v>
      </c>
      <c r="C222" s="117">
        <f>'2023 Div5 Quotation Record'!D53</f>
        <v>0</v>
      </c>
      <c r="D222" s="117">
        <f>'2023 Div5 Quotation Record'!E53</f>
        <v>0</v>
      </c>
      <c r="E222" s="149" t="str">
        <f>B222&amp;COUNTIF($B$173:B222,B222)</f>
        <v>04</v>
      </c>
    </row>
    <row r="223" spans="2:5">
      <c r="B223" s="116">
        <f>'2023 Div5 Quotation Record'!L54</f>
        <v>0</v>
      </c>
      <c r="C223" s="117">
        <f>'2023 Div5 Quotation Record'!D54</f>
        <v>0</v>
      </c>
      <c r="D223" s="117">
        <f>'2023 Div5 Quotation Record'!E54</f>
        <v>0</v>
      </c>
      <c r="E223" s="149" t="str">
        <f>B223&amp;COUNTIF($B$173:B223,B223)</f>
        <v>05</v>
      </c>
    </row>
    <row r="224" spans="2:5">
      <c r="B224" s="116">
        <f>'2023 Div5 Quotation Record'!L55</f>
        <v>0</v>
      </c>
      <c r="C224" s="117">
        <f>'2023 Div5 Quotation Record'!D55</f>
        <v>0</v>
      </c>
      <c r="D224" s="117">
        <f>'2023 Div5 Quotation Record'!E55</f>
        <v>0</v>
      </c>
      <c r="E224" s="149" t="str">
        <f>B224&amp;COUNTIF($B$173:B224,B224)</f>
        <v>06</v>
      </c>
    </row>
    <row r="225" spans="2:5">
      <c r="B225" s="116">
        <f>'2023 Div5 Quotation Record'!L56</f>
        <v>0</v>
      </c>
      <c r="C225" s="117">
        <f>'2023 Div5 Quotation Record'!D56</f>
        <v>0</v>
      </c>
      <c r="D225" s="117">
        <f>'2023 Div5 Quotation Record'!E56</f>
        <v>0</v>
      </c>
      <c r="E225" s="149" t="str">
        <f>B225&amp;COUNTIF($B$173:B225,B225)</f>
        <v>07</v>
      </c>
    </row>
    <row r="226" spans="2:5">
      <c r="B226" s="116">
        <f>'2023 Div5 Quotation Record'!L57</f>
        <v>0</v>
      </c>
      <c r="C226" s="117">
        <f>'2023 Div5 Quotation Record'!D57</f>
        <v>0</v>
      </c>
      <c r="D226" s="117">
        <f>'2023 Div5 Quotation Record'!E57</f>
        <v>0</v>
      </c>
      <c r="E226" s="149" t="str">
        <f>B226&amp;COUNTIF($B$173:B226,B226)</f>
        <v>08</v>
      </c>
    </row>
    <row r="227" spans="2:5">
      <c r="B227" s="116">
        <f>'2023 Div5 Quotation Record'!L58</f>
        <v>0</v>
      </c>
      <c r="C227" s="117">
        <f>'2023 Div5 Quotation Record'!D58</f>
        <v>0</v>
      </c>
      <c r="D227" s="117">
        <f>'2023 Div5 Quotation Record'!E58</f>
        <v>0</v>
      </c>
      <c r="E227" s="149" t="str">
        <f>B227&amp;COUNTIF($B$173:B227,B227)</f>
        <v>09</v>
      </c>
    </row>
    <row r="228" spans="2:5">
      <c r="B228" s="116">
        <f>'2023 Div5 Quotation Record'!L59</f>
        <v>0</v>
      </c>
      <c r="C228" s="117">
        <f>'2023 Div5 Quotation Record'!D59</f>
        <v>0</v>
      </c>
      <c r="D228" s="117">
        <f>'2023 Div5 Quotation Record'!E59</f>
        <v>0</v>
      </c>
      <c r="E228" s="149" t="str">
        <f>B228&amp;COUNTIF($B$173:B228,B228)</f>
        <v>010</v>
      </c>
    </row>
    <row r="229" spans="2:5">
      <c r="B229" s="116">
        <f>'2023 Div5 Quotation Record'!L60</f>
        <v>0</v>
      </c>
      <c r="C229" s="117">
        <f>'2023 Div5 Quotation Record'!D60</f>
        <v>0</v>
      </c>
      <c r="D229" s="117">
        <f>'2023 Div5 Quotation Record'!E60</f>
        <v>0</v>
      </c>
      <c r="E229" s="149" t="str">
        <f>B229&amp;COUNTIF($B$173:B229,B229)</f>
        <v>011</v>
      </c>
    </row>
    <row r="230" spans="2:5">
      <c r="B230" s="116">
        <f>'2023 Div5 Quotation Record'!L61</f>
        <v>0</v>
      </c>
      <c r="C230" s="117">
        <f>'2023 Div5 Quotation Record'!D61</f>
        <v>0</v>
      </c>
      <c r="D230" s="117">
        <f>'2023 Div5 Quotation Record'!E61</f>
        <v>0</v>
      </c>
      <c r="E230" s="149" t="str">
        <f>B230&amp;COUNTIF($B$173:B230,B230)</f>
        <v>012</v>
      </c>
    </row>
    <row r="231" spans="2:5">
      <c r="B231" s="116">
        <f>'2023 Div5 Quotation Record'!L62</f>
        <v>0</v>
      </c>
      <c r="C231" s="117">
        <f>'2023 Div5 Quotation Record'!D62</f>
        <v>0</v>
      </c>
      <c r="D231" s="117">
        <f>'2023 Div5 Quotation Record'!E62</f>
        <v>0</v>
      </c>
      <c r="E231" s="149" t="str">
        <f>B231&amp;COUNTIF($B$173:B231,B231)</f>
        <v>013</v>
      </c>
    </row>
    <row r="232" spans="2:5">
      <c r="B232" s="116">
        <f>'2023 Div5 Quotation Record'!L63</f>
        <v>0</v>
      </c>
      <c r="C232" s="117">
        <f>'2023 Div5 Quotation Record'!D63</f>
        <v>0</v>
      </c>
      <c r="D232" s="117">
        <f>'2023 Div5 Quotation Record'!E63</f>
        <v>0</v>
      </c>
      <c r="E232" s="149" t="str">
        <f>B232&amp;COUNTIF($B$173:B232,B232)</f>
        <v>014</v>
      </c>
    </row>
    <row r="233" spans="2:5">
      <c r="B233" s="116">
        <f>'2023 Div5 Quotation Record'!L64</f>
        <v>0</v>
      </c>
      <c r="C233" s="117">
        <f>'2023 Div5 Quotation Record'!D64</f>
        <v>0</v>
      </c>
      <c r="D233" s="117">
        <f>'2023 Div5 Quotation Record'!E64</f>
        <v>0</v>
      </c>
      <c r="E233" s="149" t="str">
        <f>B233&amp;COUNTIF($B$173:B233,B233)</f>
        <v>015</v>
      </c>
    </row>
    <row r="234" spans="2:5">
      <c r="B234" s="116">
        <f>'2023 Div5 Quotation Record'!L65</f>
        <v>0</v>
      </c>
      <c r="C234" s="117">
        <f>'2023 Div5 Quotation Record'!D65</f>
        <v>0</v>
      </c>
      <c r="D234" s="117">
        <f>'2023 Div5 Quotation Record'!E65</f>
        <v>0</v>
      </c>
      <c r="E234" s="149" t="str">
        <f>B234&amp;COUNTIF($B$173:B234,B234)</f>
        <v>016</v>
      </c>
    </row>
    <row r="235" spans="2:5">
      <c r="B235" s="116">
        <f>'2023 Div5 Quotation Record'!L66</f>
        <v>0</v>
      </c>
      <c r="C235" s="117">
        <f>'2023 Div5 Quotation Record'!D66</f>
        <v>0</v>
      </c>
      <c r="D235" s="117">
        <f>'2023 Div5 Quotation Record'!E66</f>
        <v>0</v>
      </c>
      <c r="E235" s="149" t="str">
        <f>B235&amp;COUNTIF($B$173:B235,B235)</f>
        <v>017</v>
      </c>
    </row>
    <row r="236" spans="2:5">
      <c r="B236" s="116">
        <f>'2023 Div5 Quotation Record'!L67</f>
        <v>0</v>
      </c>
      <c r="C236" s="117">
        <f>'2023 Div5 Quotation Record'!D67</f>
        <v>0</v>
      </c>
      <c r="D236" s="117">
        <f>'2023 Div5 Quotation Record'!E67</f>
        <v>0</v>
      </c>
      <c r="E236" s="149" t="str">
        <f>B236&amp;COUNTIF($B$173:B236,B236)</f>
        <v>018</v>
      </c>
    </row>
    <row r="237" spans="2:5">
      <c r="B237" s="116">
        <f>'2023 Div5 Quotation Record'!L68</f>
        <v>0</v>
      </c>
      <c r="C237" s="117">
        <f>'2023 Div5 Quotation Record'!D68</f>
        <v>0</v>
      </c>
      <c r="D237" s="117">
        <f>'2023 Div5 Quotation Record'!E68</f>
        <v>0</v>
      </c>
      <c r="E237" s="149" t="str">
        <f>B237&amp;COUNTIF($B$173:B237,B237)</f>
        <v>019</v>
      </c>
    </row>
    <row r="238" spans="2:5">
      <c r="B238" s="116">
        <f>'2023 Div5 Quotation Record'!L69</f>
        <v>0</v>
      </c>
      <c r="C238" s="117">
        <f>'2023 Div5 Quotation Record'!D69</f>
        <v>0</v>
      </c>
      <c r="D238" s="117">
        <f>'2023 Div5 Quotation Record'!E69</f>
        <v>0</v>
      </c>
      <c r="E238" s="149" t="str">
        <f>B238&amp;COUNTIF($B$173:B238,B238)</f>
        <v>020</v>
      </c>
    </row>
    <row r="239" spans="2:5">
      <c r="B239" s="116">
        <f>'2023 Div5 Quotation Record'!L70</f>
        <v>0</v>
      </c>
      <c r="C239" s="117">
        <f>'2023 Div5 Quotation Record'!D70</f>
        <v>0</v>
      </c>
      <c r="D239" s="117">
        <f>'2023 Div5 Quotation Record'!E70</f>
        <v>0</v>
      </c>
      <c r="E239" s="149" t="str">
        <f>B239&amp;COUNTIF($B$173:B239,B239)</f>
        <v>021</v>
      </c>
    </row>
    <row r="240" spans="2:5">
      <c r="B240" s="116">
        <f>'2023 Div5 Quotation Record'!L71</f>
        <v>0</v>
      </c>
      <c r="C240" s="117">
        <f>'2023 Div5 Quotation Record'!D71</f>
        <v>0</v>
      </c>
      <c r="D240" s="117">
        <f>'2023 Div5 Quotation Record'!E71</f>
        <v>0</v>
      </c>
      <c r="E240" s="149" t="str">
        <f>B240&amp;COUNTIF($B$173:B240,B240)</f>
        <v>022</v>
      </c>
    </row>
    <row r="241" spans="2:5">
      <c r="B241" s="116">
        <f>'2023 Div5 Quotation Record'!L72</f>
        <v>0</v>
      </c>
      <c r="C241" s="117">
        <f>'2023 Div5 Quotation Record'!D72</f>
        <v>0</v>
      </c>
      <c r="D241" s="117">
        <f>'2023 Div5 Quotation Record'!E72</f>
        <v>0</v>
      </c>
      <c r="E241" s="149" t="str">
        <f>B241&amp;COUNTIF($B$173:B241,B241)</f>
        <v>023</v>
      </c>
    </row>
    <row r="242" spans="2:5">
      <c r="B242" s="116">
        <f>'2023 Div5 Quotation Record'!L73</f>
        <v>0</v>
      </c>
      <c r="C242" s="117">
        <f>'2023 Div5 Quotation Record'!D73</f>
        <v>0</v>
      </c>
      <c r="D242" s="117">
        <f>'2023 Div5 Quotation Record'!E73</f>
        <v>0</v>
      </c>
      <c r="E242" s="149" t="str">
        <f>B242&amp;COUNTIF($B$173:B242,B242)</f>
        <v>024</v>
      </c>
    </row>
    <row r="243" spans="2:5">
      <c r="B243" s="116">
        <f>'2023 Div5 Quotation Record'!L74</f>
        <v>0</v>
      </c>
      <c r="C243" s="117">
        <f>'2023 Div5 Quotation Record'!D74</f>
        <v>0</v>
      </c>
      <c r="D243" s="117">
        <f>'2023 Div5 Quotation Record'!E74</f>
        <v>0</v>
      </c>
      <c r="E243" s="149" t="str">
        <f>B243&amp;COUNTIF($B$173:B243,B243)</f>
        <v>025</v>
      </c>
    </row>
    <row r="244" spans="2:5">
      <c r="B244" s="116">
        <f>'2023 Div5 Quotation Record'!L75</f>
        <v>0</v>
      </c>
      <c r="C244" s="117">
        <f>'2023 Div5 Quotation Record'!D75</f>
        <v>0</v>
      </c>
      <c r="D244" s="117">
        <f>'2023 Div5 Quotation Record'!E75</f>
        <v>0</v>
      </c>
      <c r="E244" s="149" t="str">
        <f>B244&amp;COUNTIF($B$173:B244,B244)</f>
        <v>026</v>
      </c>
    </row>
    <row r="245" spans="2:5">
      <c r="B245" s="116">
        <f>'2023 Div5 Quotation Record'!L76</f>
        <v>0</v>
      </c>
      <c r="C245" s="117">
        <f>'2023 Div5 Quotation Record'!D76</f>
        <v>0</v>
      </c>
      <c r="D245" s="117">
        <f>'2023 Div5 Quotation Record'!E76</f>
        <v>0</v>
      </c>
      <c r="E245" s="149" t="str">
        <f>B245&amp;COUNTIF($B$173:B245,B245)</f>
        <v>027</v>
      </c>
    </row>
    <row r="246" spans="2:5">
      <c r="B246" s="116">
        <f>'2023 Div5 Quotation Record'!L77</f>
        <v>0</v>
      </c>
      <c r="C246" s="117">
        <f>'2023 Div5 Quotation Record'!D77</f>
        <v>0</v>
      </c>
      <c r="D246" s="117">
        <f>'2023 Div5 Quotation Record'!E77</f>
        <v>0</v>
      </c>
      <c r="E246" s="149" t="str">
        <f>B246&amp;COUNTIF($B$173:B246,B246)</f>
        <v>028</v>
      </c>
    </row>
    <row r="247" spans="2:5">
      <c r="B247" s="116">
        <f>'2023 Div5 Quotation Record'!L78</f>
        <v>0</v>
      </c>
      <c r="C247" s="117">
        <f>'2023 Div5 Quotation Record'!D78</f>
        <v>0</v>
      </c>
      <c r="D247" s="117">
        <f>'2023 Div5 Quotation Record'!E78</f>
        <v>0</v>
      </c>
      <c r="E247" s="149" t="str">
        <f>B247&amp;COUNTIF($B$173:B247,B247)</f>
        <v>029</v>
      </c>
    </row>
    <row r="248" spans="2:5">
      <c r="B248" s="116">
        <f>'2023 Div5 Quotation Record'!L79</f>
        <v>0</v>
      </c>
      <c r="C248" s="117">
        <f>'2023 Div5 Quotation Record'!D79</f>
        <v>0</v>
      </c>
      <c r="D248" s="117">
        <f>'2023 Div5 Quotation Record'!E79</f>
        <v>0</v>
      </c>
      <c r="E248" s="149" t="str">
        <f>B248&amp;COUNTIF($B$173:B248,B248)</f>
        <v>030</v>
      </c>
    </row>
    <row r="249" spans="2:5">
      <c r="B249" s="116">
        <f>'2023 Div5 Quotation Record'!L80</f>
        <v>0</v>
      </c>
      <c r="C249" s="117">
        <f>'2023 Div5 Quotation Record'!D80</f>
        <v>0</v>
      </c>
      <c r="D249" s="117">
        <f>'2023 Div5 Quotation Record'!E80</f>
        <v>0</v>
      </c>
      <c r="E249" s="149" t="str">
        <f>B249&amp;COUNTIF($B$173:B249,B249)</f>
        <v>031</v>
      </c>
    </row>
    <row r="250" spans="2:5">
      <c r="B250" s="116">
        <f>'2023 Div5 Quotation Record'!L81</f>
        <v>0</v>
      </c>
      <c r="C250" s="117">
        <f>'2023 Div5 Quotation Record'!D81</f>
        <v>0</v>
      </c>
      <c r="D250" s="117">
        <f>'2023 Div5 Quotation Record'!E81</f>
        <v>0</v>
      </c>
      <c r="E250" s="149" t="str">
        <f>B250&amp;COUNTIF($B$173:B250,B250)</f>
        <v>032</v>
      </c>
    </row>
    <row r="251" spans="2:5">
      <c r="B251" s="116">
        <f>'2023 Div5 Quotation Record'!L82</f>
        <v>0</v>
      </c>
      <c r="C251" s="117">
        <f>'2023 Div5 Quotation Record'!D82</f>
        <v>0</v>
      </c>
      <c r="D251" s="117">
        <f>'2023 Div5 Quotation Record'!E82</f>
        <v>0</v>
      </c>
      <c r="E251" s="149" t="str">
        <f>B251&amp;COUNTIF($B$173:B251,B251)</f>
        <v>033</v>
      </c>
    </row>
    <row r="252" spans="2:5">
      <c r="B252" s="116">
        <f>'2023 Div5 Quotation Record'!L83</f>
        <v>0</v>
      </c>
      <c r="C252" s="117">
        <f>'2023 Div5 Quotation Record'!D83</f>
        <v>0</v>
      </c>
      <c r="D252" s="117">
        <f>'2023 Div5 Quotation Record'!E83</f>
        <v>0</v>
      </c>
      <c r="E252" s="149" t="str">
        <f>B252&amp;COUNTIF($B$173:B252,B252)</f>
        <v>034</v>
      </c>
    </row>
    <row r="253" spans="2:5">
      <c r="B253" s="116">
        <f>'2023 Div5 Quotation Record'!L84</f>
        <v>0</v>
      </c>
      <c r="C253" s="117">
        <f>'2023 Div5 Quotation Record'!D84</f>
        <v>0</v>
      </c>
      <c r="D253" s="117">
        <f>'2023 Div5 Quotation Record'!E84</f>
        <v>0</v>
      </c>
      <c r="E253" s="149" t="str">
        <f>B253&amp;COUNTIF($B$173:B253,B253)</f>
        <v>035</v>
      </c>
    </row>
    <row r="254" spans="2:5">
      <c r="B254" s="116">
        <f>'2023 Div5 Quotation Record'!L85</f>
        <v>0</v>
      </c>
      <c r="C254" s="117">
        <f>'2023 Div5 Quotation Record'!D85</f>
        <v>0</v>
      </c>
      <c r="D254" s="117">
        <f>'2023 Div5 Quotation Record'!E85</f>
        <v>0</v>
      </c>
      <c r="E254" s="149" t="str">
        <f>B254&amp;COUNTIF($B$173:B254,B254)</f>
        <v>036</v>
      </c>
    </row>
    <row r="255" spans="2:5">
      <c r="B255" s="116">
        <f>'2023 Div5 Quotation Record'!L86</f>
        <v>0</v>
      </c>
      <c r="C255" s="117">
        <f>'2023 Div5 Quotation Record'!D86</f>
        <v>0</v>
      </c>
      <c r="D255" s="117">
        <f>'2023 Div5 Quotation Record'!E86</f>
        <v>0</v>
      </c>
      <c r="E255" s="149" t="str">
        <f>B255&amp;COUNTIF($B$173:B255,B255)</f>
        <v>037</v>
      </c>
    </row>
    <row r="256" spans="2:5">
      <c r="B256" s="116">
        <f>'2023 Div5 Quotation Record'!L87</f>
        <v>0</v>
      </c>
      <c r="C256" s="117">
        <f>'2023 Div5 Quotation Record'!D87</f>
        <v>0</v>
      </c>
      <c r="D256" s="117">
        <f>'2023 Div5 Quotation Record'!E87</f>
        <v>0</v>
      </c>
      <c r="E256" s="149" t="str">
        <f>B256&amp;COUNTIF($B$173:B256,B256)</f>
        <v>038</v>
      </c>
    </row>
    <row r="257" spans="2:5">
      <c r="B257" s="116">
        <f>'2023 Div5 Quotation Record'!L88</f>
        <v>0</v>
      </c>
      <c r="C257" s="117">
        <f>'2023 Div5 Quotation Record'!D88</f>
        <v>0</v>
      </c>
      <c r="D257" s="117">
        <f>'2023 Div5 Quotation Record'!E88</f>
        <v>0</v>
      </c>
      <c r="E257" s="149" t="str">
        <f>B257&amp;COUNTIF($B$173:B257,B257)</f>
        <v>039</v>
      </c>
    </row>
    <row r="258" spans="2:5">
      <c r="B258" s="116">
        <f>'2023 Div5 Quotation Record'!L89</f>
        <v>0</v>
      </c>
      <c r="C258" s="117">
        <f>'2023 Div5 Quotation Record'!D89</f>
        <v>0</v>
      </c>
      <c r="D258" s="117">
        <f>'2023 Div5 Quotation Record'!E89</f>
        <v>0</v>
      </c>
      <c r="E258" s="149" t="str">
        <f>B258&amp;COUNTIF($B$173:B258,B258)</f>
        <v>040</v>
      </c>
    </row>
    <row r="259" spans="2:5">
      <c r="B259" s="116">
        <f>'2023 Div5 Quotation Record'!L90</f>
        <v>0</v>
      </c>
      <c r="C259" s="117">
        <f>'2023 Div5 Quotation Record'!D90</f>
        <v>0</v>
      </c>
      <c r="D259" s="117">
        <f>'2023 Div5 Quotation Record'!E90</f>
        <v>0</v>
      </c>
      <c r="E259" s="149" t="str">
        <f>B259&amp;COUNTIF($B$173:B259,B259)</f>
        <v>041</v>
      </c>
    </row>
    <row r="260" spans="2:5">
      <c r="B260" s="116">
        <f>'2023 Div5 Quotation Record'!L91</f>
        <v>0</v>
      </c>
      <c r="C260" s="117">
        <f>'2023 Div5 Quotation Record'!D91</f>
        <v>0</v>
      </c>
      <c r="D260" s="117">
        <f>'2023 Div5 Quotation Record'!E91</f>
        <v>0</v>
      </c>
      <c r="E260" s="149" t="str">
        <f>B260&amp;COUNTIF($B$173:B260,B260)</f>
        <v>042</v>
      </c>
    </row>
    <row r="261" spans="2:5">
      <c r="B261" s="116">
        <f>'2023 Div5 Quotation Record'!L92</f>
        <v>0</v>
      </c>
      <c r="C261" s="117">
        <f>'2023 Div5 Quotation Record'!D92</f>
        <v>0</v>
      </c>
      <c r="D261" s="117">
        <f>'2023 Div5 Quotation Record'!E92</f>
        <v>0</v>
      </c>
      <c r="E261" s="149" t="str">
        <f>B261&amp;COUNTIF($B$173:B261,B261)</f>
        <v>043</v>
      </c>
    </row>
    <row r="262" spans="2:5">
      <c r="B262" s="116">
        <f>'2023 Div5 Quotation Record'!L93</f>
        <v>0</v>
      </c>
      <c r="C262" s="117">
        <f>'2023 Div5 Quotation Record'!D93</f>
        <v>0</v>
      </c>
      <c r="D262" s="117">
        <f>'2023 Div5 Quotation Record'!E93</f>
        <v>0</v>
      </c>
      <c r="E262" s="149" t="str">
        <f>B262&amp;COUNTIF($B$173:B262,B262)</f>
        <v>044</v>
      </c>
    </row>
    <row r="263" spans="2:5">
      <c r="B263" s="116">
        <f>'2023 Div5 Quotation Record'!L94</f>
        <v>0</v>
      </c>
      <c r="C263" s="117">
        <f>'2023 Div5 Quotation Record'!D94</f>
        <v>0</v>
      </c>
      <c r="D263" s="117">
        <f>'2023 Div5 Quotation Record'!E94</f>
        <v>0</v>
      </c>
      <c r="E263" s="149" t="str">
        <f>B263&amp;COUNTIF($B$173:B263,B263)</f>
        <v>045</v>
      </c>
    </row>
    <row r="264" spans="2:5">
      <c r="B264" s="116">
        <f>'2023 Div5 Quotation Record'!L95</f>
        <v>0</v>
      </c>
      <c r="C264" s="117">
        <f>'2023 Div5 Quotation Record'!D95</f>
        <v>0</v>
      </c>
      <c r="D264" s="117">
        <f>'2023 Div5 Quotation Record'!E95</f>
        <v>0</v>
      </c>
      <c r="E264" s="149" t="str">
        <f>B264&amp;COUNTIF($B$173:B264,B264)</f>
        <v>046</v>
      </c>
    </row>
    <row r="265" spans="2:5">
      <c r="B265" s="116">
        <f>'2023 Div5 Quotation Record'!L96</f>
        <v>0</v>
      </c>
      <c r="C265" s="117">
        <f>'2023 Div5 Quotation Record'!D96</f>
        <v>0</v>
      </c>
      <c r="D265" s="117">
        <f>'2023 Div5 Quotation Record'!E96</f>
        <v>0</v>
      </c>
      <c r="E265" s="149" t="str">
        <f>B265&amp;COUNTIF($B$173:B265,B265)</f>
        <v>047</v>
      </c>
    </row>
    <row r="266" spans="2:5">
      <c r="B266" s="116">
        <f>'2023 Div5 Quotation Record'!L97</f>
        <v>0</v>
      </c>
      <c r="C266" s="117">
        <f>'2023 Div5 Quotation Record'!D97</f>
        <v>0</v>
      </c>
      <c r="D266" s="117">
        <f>'2023 Div5 Quotation Record'!E97</f>
        <v>0</v>
      </c>
      <c r="E266" s="149" t="str">
        <f>B266&amp;COUNTIF($B$173:B266,B266)</f>
        <v>048</v>
      </c>
    </row>
    <row r="267" spans="2:5">
      <c r="B267" s="116">
        <f>'2023 Div5 Quotation Record'!L98</f>
        <v>0</v>
      </c>
      <c r="C267" s="117">
        <f>'2023 Div5 Quotation Record'!D98</f>
        <v>0</v>
      </c>
      <c r="D267" s="117">
        <f>'2023 Div5 Quotation Record'!E98</f>
        <v>0</v>
      </c>
      <c r="E267" s="149" t="str">
        <f>B267&amp;COUNTIF($B$173:B267,B267)</f>
        <v>049</v>
      </c>
    </row>
    <row r="268" spans="2:5">
      <c r="B268" s="116">
        <f>'2023 Div5 Quotation Record'!L99</f>
        <v>0</v>
      </c>
      <c r="C268" s="117">
        <f>'2023 Div5 Quotation Record'!D99</f>
        <v>0</v>
      </c>
      <c r="D268" s="117">
        <f>'2023 Div5 Quotation Record'!E99</f>
        <v>0</v>
      </c>
      <c r="E268" s="149" t="str">
        <f>B268&amp;COUNTIF($B$173:B268,B268)</f>
        <v>050</v>
      </c>
    </row>
    <row r="269" spans="2:5">
      <c r="B269" s="116">
        <f>'2023 Div5 Quotation Record'!L100</f>
        <v>0</v>
      </c>
      <c r="C269" s="117">
        <f>'2023 Div5 Quotation Record'!D100</f>
        <v>0</v>
      </c>
      <c r="D269" s="117">
        <f>'2023 Div5 Quotation Record'!E100</f>
        <v>0</v>
      </c>
      <c r="E269" s="149" t="str">
        <f>B269&amp;COUNTIF($B$173:B269,B269)</f>
        <v>051</v>
      </c>
    </row>
    <row r="270" spans="2:5">
      <c r="B270" s="116">
        <f>'2023 Div5 Quotation Record'!L101</f>
        <v>0</v>
      </c>
      <c r="C270" s="117">
        <f>'2023 Div5 Quotation Record'!D101</f>
        <v>0</v>
      </c>
      <c r="D270" s="117">
        <f>'2023 Div5 Quotation Record'!E101</f>
        <v>0</v>
      </c>
      <c r="E270" s="149" t="str">
        <f>B270&amp;COUNTIF($B$173:B270,B270)</f>
        <v>052</v>
      </c>
    </row>
    <row r="271" spans="2:5">
      <c r="B271" s="116">
        <f>'2023 Div5 Quotation Record'!L102</f>
        <v>0</v>
      </c>
      <c r="C271" s="117">
        <f>'2023 Div5 Quotation Record'!D102</f>
        <v>0</v>
      </c>
      <c r="D271" s="117">
        <f>'2023 Div5 Quotation Record'!E102</f>
        <v>0</v>
      </c>
      <c r="E271" s="149" t="str">
        <f>B271&amp;COUNTIF($B$173:B271,B271)</f>
        <v>053</v>
      </c>
    </row>
    <row r="272" spans="2:5">
      <c r="B272" s="116">
        <f>'2023 Div5 Quotation Record'!L103</f>
        <v>0</v>
      </c>
      <c r="C272" s="117">
        <f>'2023 Div5 Quotation Record'!D103</f>
        <v>0</v>
      </c>
      <c r="D272" s="117">
        <f>'2023 Div5 Quotation Record'!E103</f>
        <v>0</v>
      </c>
      <c r="E272" s="149" t="str">
        <f>B272&amp;COUNTIF($B$173:B272,B272)</f>
        <v>054</v>
      </c>
    </row>
    <row r="273" spans="2:5">
      <c r="B273" s="116">
        <f>'2023 Div5 Quotation Record'!L104</f>
        <v>0</v>
      </c>
      <c r="C273" s="117">
        <f>'2023 Div5 Quotation Record'!D104</f>
        <v>0</v>
      </c>
      <c r="D273" s="117">
        <f>'2023 Div5 Quotation Record'!E104</f>
        <v>0</v>
      </c>
      <c r="E273" s="149" t="str">
        <f>B273&amp;COUNTIF($B$173:B273,B273)</f>
        <v>055</v>
      </c>
    </row>
    <row r="274" spans="2:5">
      <c r="B274" s="116">
        <f>'2023 Div5 Quotation Record'!L105</f>
        <v>0</v>
      </c>
      <c r="C274" s="117">
        <f>'2023 Div5 Quotation Record'!D105</f>
        <v>0</v>
      </c>
      <c r="D274" s="117">
        <f>'2023 Div5 Quotation Record'!E105</f>
        <v>0</v>
      </c>
      <c r="E274" s="149" t="str">
        <f>B274&amp;COUNTIF($B$173:B274,B274)</f>
        <v>056</v>
      </c>
    </row>
    <row r="275" spans="2:5">
      <c r="B275" s="116">
        <f>'2023 Div5 Quotation Record'!L106</f>
        <v>0</v>
      </c>
      <c r="C275" s="117">
        <f>'2023 Div5 Quotation Record'!D106</f>
        <v>0</v>
      </c>
      <c r="D275" s="117">
        <f>'2023 Div5 Quotation Record'!E106</f>
        <v>0</v>
      </c>
      <c r="E275" s="149" t="str">
        <f>B275&amp;COUNTIF($B$173:B275,B275)</f>
        <v>057</v>
      </c>
    </row>
    <row r="276" spans="2:5">
      <c r="B276" s="116">
        <f>'2023 Div5 Quotation Record'!L107</f>
        <v>0</v>
      </c>
      <c r="C276" s="117">
        <f>'2023 Div5 Quotation Record'!D107</f>
        <v>0</v>
      </c>
      <c r="D276" s="117">
        <f>'2023 Div5 Quotation Record'!E107</f>
        <v>0</v>
      </c>
      <c r="E276" s="149" t="str">
        <f>B276&amp;COUNTIF($B$173:B276,B276)</f>
        <v>058</v>
      </c>
    </row>
    <row r="277" spans="2:5">
      <c r="B277" s="116">
        <f>'2023 Div5 Quotation Record'!L108</f>
        <v>0</v>
      </c>
      <c r="C277" s="117">
        <f>'2023 Div5 Quotation Record'!D108</f>
        <v>0</v>
      </c>
      <c r="D277" s="117">
        <f>'2023 Div5 Quotation Record'!E108</f>
        <v>0</v>
      </c>
      <c r="E277" s="149" t="str">
        <f>B277&amp;COUNTIF($B$173:B277,B277)</f>
        <v>059</v>
      </c>
    </row>
    <row r="278" spans="2:5">
      <c r="B278" s="116">
        <f>'2023 Div5 Quotation Record'!L109</f>
        <v>0</v>
      </c>
      <c r="C278" s="117">
        <f>'2023 Div5 Quotation Record'!D109</f>
        <v>0</v>
      </c>
      <c r="D278" s="117">
        <f>'2023 Div5 Quotation Record'!E109</f>
        <v>0</v>
      </c>
      <c r="E278" s="149" t="str">
        <f>B278&amp;COUNTIF($B$173:B278,B278)</f>
        <v>060</v>
      </c>
    </row>
    <row r="279" spans="2:5">
      <c r="B279" s="116">
        <f>'2023 Div5 Quotation Record'!L110</f>
        <v>0</v>
      </c>
      <c r="C279" s="117">
        <f>'2023 Div5 Quotation Record'!D110</f>
        <v>0</v>
      </c>
      <c r="D279" s="117">
        <f>'2023 Div5 Quotation Record'!E110</f>
        <v>0</v>
      </c>
      <c r="E279" s="149" t="str">
        <f>B279&amp;COUNTIF($B$173:B279,B279)</f>
        <v>061</v>
      </c>
    </row>
    <row r="280" spans="2:5">
      <c r="B280" s="116">
        <f>'2023 Div5 Quotation Record'!L111</f>
        <v>0</v>
      </c>
      <c r="C280" s="117">
        <f>'2023 Div5 Quotation Record'!D111</f>
        <v>0</v>
      </c>
      <c r="D280" s="117">
        <f>'2023 Div5 Quotation Record'!E111</f>
        <v>0</v>
      </c>
      <c r="E280" s="149" t="str">
        <f>B280&amp;COUNTIF($B$173:B280,B280)</f>
        <v>062</v>
      </c>
    </row>
    <row r="281" spans="2:5">
      <c r="B281" s="116">
        <f>'2023 Div5 Quotation Record'!L112</f>
        <v>0</v>
      </c>
      <c r="C281" s="117">
        <f>'2023 Div5 Quotation Record'!D112</f>
        <v>0</v>
      </c>
      <c r="D281" s="117">
        <f>'2023 Div5 Quotation Record'!E112</f>
        <v>0</v>
      </c>
      <c r="E281" s="149" t="str">
        <f>B281&amp;COUNTIF($B$173:B281,B281)</f>
        <v>063</v>
      </c>
    </row>
    <row r="282" spans="2:5">
      <c r="B282" s="116">
        <f>'2023 Div5 Quotation Record'!L113</f>
        <v>0</v>
      </c>
      <c r="C282" s="117">
        <f>'2023 Div5 Quotation Record'!D113</f>
        <v>0</v>
      </c>
      <c r="D282" s="117">
        <f>'2023 Div5 Quotation Record'!E113</f>
        <v>0</v>
      </c>
      <c r="E282" s="149" t="str">
        <f>B282&amp;COUNTIF($B$173:B282,B282)</f>
        <v>064</v>
      </c>
    </row>
    <row r="283" spans="2:5">
      <c r="B283" s="116">
        <f>'2023 Div5 Quotation Record'!L114</f>
        <v>0</v>
      </c>
      <c r="C283" s="117">
        <f>'2023 Div5 Quotation Record'!D114</f>
        <v>0</v>
      </c>
      <c r="D283" s="117">
        <f>'2023 Div5 Quotation Record'!E114</f>
        <v>0</v>
      </c>
      <c r="E283" s="149" t="str">
        <f>B283&amp;COUNTIF($B$173:B283,B283)</f>
        <v>065</v>
      </c>
    </row>
    <row r="284" spans="2:5">
      <c r="B284" s="116">
        <f>'2023 Div5 Quotation Record'!L115</f>
        <v>0</v>
      </c>
      <c r="C284" s="117">
        <f>'2023 Div5 Quotation Record'!D115</f>
        <v>0</v>
      </c>
      <c r="D284" s="117">
        <f>'2023 Div5 Quotation Record'!E115</f>
        <v>0</v>
      </c>
      <c r="E284" s="149" t="str">
        <f>B284&amp;COUNTIF($B$173:B284,B284)</f>
        <v>066</v>
      </c>
    </row>
    <row r="285" spans="2:5">
      <c r="B285" s="116">
        <f>'2023 Div5 Quotation Record'!L116</f>
        <v>0</v>
      </c>
      <c r="C285" s="117">
        <f>'2023 Div5 Quotation Record'!D116</f>
        <v>0</v>
      </c>
      <c r="D285" s="117">
        <f>'2023 Div5 Quotation Record'!E116</f>
        <v>0</v>
      </c>
      <c r="E285" s="149" t="str">
        <f>B285&amp;COUNTIF($B$173:B285,B285)</f>
        <v>067</v>
      </c>
    </row>
    <row r="286" spans="2:5">
      <c r="B286" s="116">
        <f>'2023 Div5 Quotation Record'!L117</f>
        <v>0</v>
      </c>
      <c r="C286" s="117">
        <f>'2023 Div5 Quotation Record'!D117</f>
        <v>0</v>
      </c>
      <c r="D286" s="117">
        <f>'2023 Div5 Quotation Record'!E117</f>
        <v>0</v>
      </c>
      <c r="E286" s="149" t="str">
        <f>B286&amp;COUNTIF($B$173:B286,B286)</f>
        <v>068</v>
      </c>
    </row>
    <row r="287" spans="2:5">
      <c r="B287" s="116">
        <f>'2023 Div5 Quotation Record'!L118</f>
        <v>0</v>
      </c>
      <c r="C287" s="117">
        <f>'2023 Div5 Quotation Record'!D118</f>
        <v>0</v>
      </c>
      <c r="D287" s="117">
        <f>'2023 Div5 Quotation Record'!E118</f>
        <v>0</v>
      </c>
      <c r="E287" s="149" t="str">
        <f>B287&amp;COUNTIF($B$173:B287,B287)</f>
        <v>069</v>
      </c>
    </row>
    <row r="288" spans="2:5">
      <c r="B288" s="116">
        <f>'2023 Div5 Quotation Record'!L119</f>
        <v>0</v>
      </c>
      <c r="C288" s="117">
        <f>'2023 Div5 Quotation Record'!D119</f>
        <v>0</v>
      </c>
      <c r="D288" s="117">
        <f>'2023 Div5 Quotation Record'!E119</f>
        <v>0</v>
      </c>
      <c r="E288" s="149" t="str">
        <f>B288&amp;COUNTIF($B$173:B288,B288)</f>
        <v>070</v>
      </c>
    </row>
    <row r="289" spans="2:5">
      <c r="B289" s="116">
        <f>'2023 Div5 Quotation Record'!L120</f>
        <v>0</v>
      </c>
      <c r="C289" s="117">
        <f>'2023 Div5 Quotation Record'!D120</f>
        <v>0</v>
      </c>
      <c r="D289" s="117">
        <f>'2023 Div5 Quotation Record'!E120</f>
        <v>0</v>
      </c>
      <c r="E289" s="149" t="str">
        <f>B289&amp;COUNTIF($B$173:B289,B289)</f>
        <v>071</v>
      </c>
    </row>
    <row r="290" spans="2:5">
      <c r="B290" s="116">
        <f>'2023 Div5 Quotation Record'!L121</f>
        <v>0</v>
      </c>
      <c r="C290" s="117">
        <f>'2023 Div5 Quotation Record'!D121</f>
        <v>0</v>
      </c>
      <c r="D290" s="117">
        <f>'2023 Div5 Quotation Record'!E121</f>
        <v>0</v>
      </c>
      <c r="E290" s="149" t="str">
        <f>B290&amp;COUNTIF($B$173:B290,B290)</f>
        <v>072</v>
      </c>
    </row>
    <row r="291" spans="2:5">
      <c r="B291" s="116">
        <f>'2023 Div5 Quotation Record'!L122</f>
        <v>0</v>
      </c>
      <c r="C291" s="117">
        <f>'2023 Div5 Quotation Record'!D122</f>
        <v>0</v>
      </c>
      <c r="D291" s="117">
        <f>'2023 Div5 Quotation Record'!E122</f>
        <v>0</v>
      </c>
      <c r="E291" s="149" t="str">
        <f>B291&amp;COUNTIF($B$173:B291,B291)</f>
        <v>073</v>
      </c>
    </row>
    <row r="292" spans="2:5">
      <c r="B292" s="116">
        <f>'2023 Div5 Quotation Record'!L123</f>
        <v>0</v>
      </c>
      <c r="C292" s="117">
        <f>'2023 Div5 Quotation Record'!D123</f>
        <v>0</v>
      </c>
      <c r="D292" s="117">
        <f>'2023 Div5 Quotation Record'!E123</f>
        <v>0</v>
      </c>
      <c r="E292" s="149" t="str">
        <f>B292&amp;COUNTIF($B$173:B292,B292)</f>
        <v>074</v>
      </c>
    </row>
    <row r="293" spans="2:5">
      <c r="B293" s="116">
        <f>'2023 Div5 Quotation Record'!L124</f>
        <v>0</v>
      </c>
      <c r="C293" s="117">
        <f>'2023 Div5 Quotation Record'!D124</f>
        <v>0</v>
      </c>
      <c r="D293" s="117">
        <f>'2023 Div5 Quotation Record'!E124</f>
        <v>0</v>
      </c>
      <c r="E293" s="149" t="str">
        <f>B293&amp;COUNTIF($B$173:B293,B293)</f>
        <v>075</v>
      </c>
    </row>
  </sheetData>
  <mergeCells count="59">
    <mergeCell ref="Q3:R3"/>
    <mergeCell ref="C16:D16"/>
    <mergeCell ref="E16:F16"/>
    <mergeCell ref="H16:I16"/>
    <mergeCell ref="K16:L16"/>
    <mergeCell ref="N16:O16"/>
    <mergeCell ref="C15:D15"/>
    <mergeCell ref="E15:G15"/>
    <mergeCell ref="H15:J15"/>
    <mergeCell ref="K15:M15"/>
    <mergeCell ref="N15:P15"/>
    <mergeCell ref="C14:D14"/>
    <mergeCell ref="E14:F14"/>
    <mergeCell ref="H14:I14"/>
    <mergeCell ref="K14:L14"/>
    <mergeCell ref="N14:O14"/>
    <mergeCell ref="N12:P12"/>
    <mergeCell ref="C13:D13"/>
    <mergeCell ref="E13:F13"/>
    <mergeCell ref="H13:I13"/>
    <mergeCell ref="K13:L13"/>
    <mergeCell ref="N13:O13"/>
    <mergeCell ref="C11:D11"/>
    <mergeCell ref="C12:D12"/>
    <mergeCell ref="E12:G12"/>
    <mergeCell ref="H12:J12"/>
    <mergeCell ref="K12:M12"/>
    <mergeCell ref="N7:P7"/>
    <mergeCell ref="E3:F3"/>
    <mergeCell ref="G3:P3"/>
    <mergeCell ref="C6:D6"/>
    <mergeCell ref="C7:D7"/>
    <mergeCell ref="E7:G7"/>
    <mergeCell ref="H7:J7"/>
    <mergeCell ref="K7:M7"/>
    <mergeCell ref="C8:D8"/>
    <mergeCell ref="E8:F8"/>
    <mergeCell ref="H8:I8"/>
    <mergeCell ref="K8:L8"/>
    <mergeCell ref="N8:O8"/>
    <mergeCell ref="C9:D9"/>
    <mergeCell ref="E9:F9"/>
    <mergeCell ref="H9:I9"/>
    <mergeCell ref="K9:L9"/>
    <mergeCell ref="N9:O9"/>
    <mergeCell ref="E167:Q167"/>
    <mergeCell ref="E168:Q168"/>
    <mergeCell ref="E155:Q155"/>
    <mergeCell ref="E156:Q156"/>
    <mergeCell ref="E163:Q163"/>
    <mergeCell ref="E164:Q164"/>
    <mergeCell ref="E165:Q165"/>
    <mergeCell ref="E166:Q166"/>
    <mergeCell ref="E157:Q157"/>
    <mergeCell ref="E158:Q158"/>
    <mergeCell ref="E159:Q159"/>
    <mergeCell ref="E160:Q160"/>
    <mergeCell ref="E161:Q161"/>
    <mergeCell ref="E162:Q162"/>
  </mergeCells>
  <phoneticPr fontId="11" type="noConversion"/>
  <conditionalFormatting sqref="M8">
    <cfRule type="cellIs" dxfId="140" priority="106" operator="between">
      <formula>0.8</formula>
      <formula>99%</formula>
    </cfRule>
    <cfRule type="cellIs" dxfId="139" priority="115" operator="between">
      <formula>0</formula>
      <formula>0.19</formula>
    </cfRule>
    <cfRule type="cellIs" dxfId="138" priority="116" operator="greaterThan">
      <formula>1</formula>
    </cfRule>
    <cfRule type="cellIs" dxfId="137" priority="117" operator="between">
      <formula>20%</formula>
      <formula>49%</formula>
    </cfRule>
    <cfRule type="cellIs" dxfId="136" priority="118" operator="between">
      <formula>0.5</formula>
      <formula>0.79</formula>
    </cfRule>
  </conditionalFormatting>
  <conditionalFormatting sqref="P8">
    <cfRule type="cellIs" dxfId="135" priority="101" operator="between">
      <formula>0.8</formula>
      <formula>99%</formula>
    </cfRule>
    <cfRule type="cellIs" dxfId="134" priority="102" operator="between">
      <formula>0</formula>
      <formula>0.19</formula>
    </cfRule>
    <cfRule type="cellIs" dxfId="133" priority="103" operator="greaterThan">
      <formula>1</formula>
    </cfRule>
    <cfRule type="cellIs" dxfId="132" priority="104" operator="between">
      <formula>20%</formula>
      <formula>49%</formula>
    </cfRule>
    <cfRule type="cellIs" dxfId="131" priority="105" operator="between">
      <formula>0.5</formula>
      <formula>0.79</formula>
    </cfRule>
  </conditionalFormatting>
  <conditionalFormatting sqref="J8">
    <cfRule type="cellIs" dxfId="130" priority="96" operator="between">
      <formula>0.8</formula>
      <formula>99%</formula>
    </cfRule>
    <cfRule type="cellIs" dxfId="129" priority="97" operator="between">
      <formula>0</formula>
      <formula>0.19</formula>
    </cfRule>
    <cfRule type="cellIs" dxfId="128" priority="98" operator="greaterThan">
      <formula>1</formula>
    </cfRule>
    <cfRule type="cellIs" dxfId="127" priority="99" operator="between">
      <formula>20%</formula>
      <formula>49%</formula>
    </cfRule>
    <cfRule type="cellIs" dxfId="126" priority="100" operator="between">
      <formula>0.5</formula>
      <formula>0.79</formula>
    </cfRule>
  </conditionalFormatting>
  <conditionalFormatting sqref="G8">
    <cfRule type="cellIs" dxfId="125" priority="91" operator="between">
      <formula>0.8</formula>
      <formula>99%</formula>
    </cfRule>
    <cfRule type="cellIs" dxfId="124" priority="92" operator="between">
      <formula>0</formula>
      <formula>0.19</formula>
    </cfRule>
    <cfRule type="cellIs" dxfId="123" priority="93" operator="greaterThan">
      <formula>1</formula>
    </cfRule>
    <cfRule type="cellIs" dxfId="122" priority="94" operator="between">
      <formula>20%</formula>
      <formula>49%</formula>
    </cfRule>
    <cfRule type="cellIs" dxfId="121" priority="95" operator="between">
      <formula>0.5</formula>
      <formula>0.79</formula>
    </cfRule>
  </conditionalFormatting>
  <conditionalFormatting sqref="G13:G14">
    <cfRule type="cellIs" dxfId="120" priority="86" operator="between">
      <formula>0.8</formula>
      <formula>99%</formula>
    </cfRule>
    <cfRule type="cellIs" dxfId="119" priority="87" operator="between">
      <formula>0</formula>
      <formula>0.19</formula>
    </cfRule>
    <cfRule type="cellIs" dxfId="118" priority="88" operator="greaterThan">
      <formula>1</formula>
    </cfRule>
    <cfRule type="cellIs" dxfId="117" priority="89" operator="between">
      <formula>20%</formula>
      <formula>49%</formula>
    </cfRule>
    <cfRule type="cellIs" dxfId="116" priority="90" operator="between">
      <formula>0.5</formula>
      <formula>0.79</formula>
    </cfRule>
  </conditionalFormatting>
  <conditionalFormatting sqref="J13">
    <cfRule type="cellIs" dxfId="115" priority="81" operator="between">
      <formula>0.8</formula>
      <formula>99%</formula>
    </cfRule>
    <cfRule type="cellIs" dxfId="114" priority="82" operator="between">
      <formula>0</formula>
      <formula>0.19</formula>
    </cfRule>
    <cfRule type="cellIs" dxfId="113" priority="83" operator="greaterThan">
      <formula>1</formula>
    </cfRule>
    <cfRule type="cellIs" dxfId="112" priority="84" operator="between">
      <formula>20%</formula>
      <formula>49%</formula>
    </cfRule>
    <cfRule type="cellIs" dxfId="111" priority="85" operator="between">
      <formula>0.5</formula>
      <formula>0.79</formula>
    </cfRule>
  </conditionalFormatting>
  <conditionalFormatting sqref="M13">
    <cfRule type="cellIs" dxfId="110" priority="76" operator="between">
      <formula>0.8</formula>
      <formula>99%</formula>
    </cfRule>
    <cfRule type="cellIs" dxfId="109" priority="77" operator="between">
      <formula>0</formula>
      <formula>0.19</formula>
    </cfRule>
    <cfRule type="cellIs" dxfId="108" priority="78" operator="greaterThan">
      <formula>1</formula>
    </cfRule>
    <cfRule type="cellIs" dxfId="107" priority="79" operator="between">
      <formula>20%</formula>
      <formula>49%</formula>
    </cfRule>
    <cfRule type="cellIs" dxfId="106" priority="80" operator="between">
      <formula>0.5</formula>
      <formula>0.79</formula>
    </cfRule>
  </conditionalFormatting>
  <conditionalFormatting sqref="P13">
    <cfRule type="cellIs" dxfId="105" priority="71" operator="between">
      <formula>0.8</formula>
      <formula>99%</formula>
    </cfRule>
    <cfRule type="cellIs" dxfId="104" priority="72" operator="between">
      <formula>0</formula>
      <formula>0.19</formula>
    </cfRule>
    <cfRule type="cellIs" dxfId="103" priority="73" operator="greaterThan">
      <formula>1</formula>
    </cfRule>
    <cfRule type="cellIs" dxfId="102" priority="74" operator="between">
      <formula>20%</formula>
      <formula>49%</formula>
    </cfRule>
    <cfRule type="cellIs" dxfId="101" priority="75" operator="between">
      <formula>0.5</formula>
      <formula>0.79</formula>
    </cfRule>
  </conditionalFormatting>
  <conditionalFormatting sqref="G16">
    <cfRule type="cellIs" dxfId="100" priority="66" operator="between">
      <formula>0.8</formula>
      <formula>99%</formula>
    </cfRule>
    <cfRule type="cellIs" dxfId="99" priority="67" operator="between">
      <formula>0</formula>
      <formula>0.19</formula>
    </cfRule>
    <cfRule type="cellIs" dxfId="98" priority="68" operator="greaterThan">
      <formula>1</formula>
    </cfRule>
    <cfRule type="cellIs" dxfId="97" priority="69" operator="between">
      <formula>20%</formula>
      <formula>49%</formula>
    </cfRule>
    <cfRule type="cellIs" dxfId="96" priority="70" operator="between">
      <formula>0.5</formula>
      <formula>0.79</formula>
    </cfRule>
  </conditionalFormatting>
  <conditionalFormatting sqref="J16">
    <cfRule type="cellIs" dxfId="95" priority="46" operator="between">
      <formula>0.8</formula>
      <formula>99%</formula>
    </cfRule>
    <cfRule type="cellIs" dxfId="94" priority="47" operator="between">
      <formula>0</formula>
      <formula>0.19</formula>
    </cfRule>
    <cfRule type="cellIs" dxfId="93" priority="48" operator="greaterThan">
      <formula>1</formula>
    </cfRule>
    <cfRule type="cellIs" dxfId="92" priority="49" operator="between">
      <formula>20%</formula>
      <formula>49%</formula>
    </cfRule>
    <cfRule type="cellIs" dxfId="91" priority="50" operator="between">
      <formula>0.5</formula>
      <formula>0.79</formula>
    </cfRule>
  </conditionalFormatting>
  <conditionalFormatting sqref="M16">
    <cfRule type="cellIs" dxfId="90" priority="41" operator="between">
      <formula>0.8</formula>
      <formula>99%</formula>
    </cfRule>
    <cfRule type="cellIs" dxfId="89" priority="42" operator="between">
      <formula>0</formula>
      <formula>0.19</formula>
    </cfRule>
    <cfRule type="cellIs" dxfId="88" priority="43" operator="greaterThan">
      <formula>1</formula>
    </cfRule>
    <cfRule type="cellIs" dxfId="87" priority="44" operator="between">
      <formula>20%</formula>
      <formula>49%</formula>
    </cfRule>
    <cfRule type="cellIs" dxfId="86" priority="45" operator="between">
      <formula>0.5</formula>
      <formula>0.79</formula>
    </cfRule>
  </conditionalFormatting>
  <conditionalFormatting sqref="P16">
    <cfRule type="cellIs" dxfId="85" priority="36" operator="between">
      <formula>0.8</formula>
      <formula>99%</formula>
    </cfRule>
    <cfRule type="cellIs" dxfId="84" priority="37" operator="between">
      <formula>0</formula>
      <formula>0.19</formula>
    </cfRule>
    <cfRule type="cellIs" dxfId="83" priority="38" operator="greaterThan">
      <formula>1</formula>
    </cfRule>
    <cfRule type="cellIs" dxfId="82" priority="39" operator="between">
      <formula>20%</formula>
      <formula>49%</formula>
    </cfRule>
    <cfRule type="cellIs" dxfId="81" priority="40" operator="between">
      <formula>0.5</formula>
      <formula>0.79</formula>
    </cfRule>
  </conditionalFormatting>
  <conditionalFormatting sqref="J14">
    <cfRule type="cellIs" dxfId="80" priority="31" operator="between">
      <formula>0.8</formula>
      <formula>99%</formula>
    </cfRule>
    <cfRule type="cellIs" dxfId="79" priority="32" operator="between">
      <formula>0</formula>
      <formula>0.19</formula>
    </cfRule>
    <cfRule type="cellIs" dxfId="78" priority="33" operator="greaterThan">
      <formula>1</formula>
    </cfRule>
    <cfRule type="cellIs" dxfId="77" priority="34" operator="between">
      <formula>20%</formula>
      <formula>49%</formula>
    </cfRule>
    <cfRule type="cellIs" dxfId="76" priority="35" operator="between">
      <formula>0.5</formula>
      <formula>0.79</formula>
    </cfRule>
  </conditionalFormatting>
  <conditionalFormatting sqref="M14">
    <cfRule type="cellIs" dxfId="75" priority="26" operator="between">
      <formula>0.8</formula>
      <formula>99%</formula>
    </cfRule>
    <cfRule type="cellIs" dxfId="74" priority="27" operator="between">
      <formula>0</formula>
      <formula>0.19</formula>
    </cfRule>
    <cfRule type="cellIs" dxfId="73" priority="28" operator="greaterThan">
      <formula>1</formula>
    </cfRule>
    <cfRule type="cellIs" dxfId="72" priority="29" operator="between">
      <formula>20%</formula>
      <formula>49%</formula>
    </cfRule>
    <cfRule type="cellIs" dxfId="71" priority="30" operator="between">
      <formula>0.5</formula>
      <formula>0.79</formula>
    </cfRule>
  </conditionalFormatting>
  <conditionalFormatting sqref="P14">
    <cfRule type="cellIs" dxfId="70" priority="21" operator="between">
      <formula>0.8</formula>
      <formula>99%</formula>
    </cfRule>
    <cfRule type="cellIs" dxfId="69" priority="22" operator="between">
      <formula>0</formula>
      <formula>0.19</formula>
    </cfRule>
    <cfRule type="cellIs" dxfId="68" priority="23" operator="greaterThan">
      <formula>1</formula>
    </cfRule>
    <cfRule type="cellIs" dxfId="67" priority="24" operator="between">
      <formula>20%</formula>
      <formula>49%</formula>
    </cfRule>
    <cfRule type="cellIs" dxfId="66" priority="25" operator="between">
      <formula>0.5</formula>
      <formula>0.79</formula>
    </cfRule>
  </conditionalFormatting>
  <conditionalFormatting sqref="G9">
    <cfRule type="cellIs" dxfId="65" priority="16" operator="between">
      <formula>0.8</formula>
      <formula>99%</formula>
    </cfRule>
    <cfRule type="cellIs" dxfId="64" priority="17" operator="between">
      <formula>0</formula>
      <formula>0.19</formula>
    </cfRule>
    <cfRule type="cellIs" dxfId="63" priority="18" operator="greaterThan">
      <formula>1</formula>
    </cfRule>
    <cfRule type="cellIs" dxfId="62" priority="19" operator="between">
      <formula>20%</formula>
      <formula>49%</formula>
    </cfRule>
    <cfRule type="cellIs" dxfId="61" priority="20" operator="between">
      <formula>0.5</formula>
      <formula>0.79</formula>
    </cfRule>
  </conditionalFormatting>
  <conditionalFormatting sqref="J9">
    <cfRule type="cellIs" dxfId="60" priority="11" operator="between">
      <formula>0.8</formula>
      <formula>99%</formula>
    </cfRule>
    <cfRule type="cellIs" dxfId="59" priority="12" operator="between">
      <formula>0</formula>
      <formula>0.19</formula>
    </cfRule>
    <cfRule type="cellIs" dxfId="58" priority="13" operator="greaterThan">
      <formula>1</formula>
    </cfRule>
    <cfRule type="cellIs" dxfId="57" priority="14" operator="between">
      <formula>20%</formula>
      <formula>49%</formula>
    </cfRule>
    <cfRule type="cellIs" dxfId="56" priority="15" operator="between">
      <formula>0.5</formula>
      <formula>0.79</formula>
    </cfRule>
  </conditionalFormatting>
  <conditionalFormatting sqref="M9">
    <cfRule type="cellIs" dxfId="55" priority="6" operator="between">
      <formula>0.8</formula>
      <formula>99%</formula>
    </cfRule>
    <cfRule type="cellIs" dxfId="54" priority="7" operator="between">
      <formula>0</formula>
      <formula>0.19</formula>
    </cfRule>
    <cfRule type="cellIs" dxfId="53" priority="8" operator="greaterThan">
      <formula>1</formula>
    </cfRule>
    <cfRule type="cellIs" dxfId="52" priority="9" operator="between">
      <formula>20%</formula>
      <formula>49%</formula>
    </cfRule>
    <cfRule type="cellIs" dxfId="51" priority="10" operator="between">
      <formula>0.5</formula>
      <formula>0.79</formula>
    </cfRule>
  </conditionalFormatting>
  <conditionalFormatting sqref="P9">
    <cfRule type="cellIs" dxfId="50" priority="1" operator="between">
      <formula>0.8</formula>
      <formula>99%</formula>
    </cfRule>
    <cfRule type="cellIs" dxfId="49" priority="2" operator="between">
      <formula>0</formula>
      <formula>0.19</formula>
    </cfRule>
    <cfRule type="cellIs" dxfId="48" priority="3" operator="greaterThan">
      <formula>1</formula>
    </cfRule>
    <cfRule type="cellIs" dxfId="47" priority="4" operator="between">
      <formula>20%</formula>
      <formula>49%</formula>
    </cfRule>
    <cfRule type="cellIs" dxfId="46" priority="5" operator="between">
      <formula>0.5</formula>
      <formula>0.79</formula>
    </cfRule>
  </conditionalFormatting>
  <pageMargins left="0.25" right="0.25" top="0.75" bottom="0.75" header="0.3" footer="0.3"/>
  <pageSetup paperSize="9" scale="46" fitToHeight="0" orientation="portrait" verticalDpi="0" r:id="rId1"/>
  <ignoredErrors>
    <ignoredError sqref="Q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  <pageSetUpPr fitToPage="1"/>
  </sheetPr>
  <dimension ref="A1:Q373"/>
  <sheetViews>
    <sheetView tabSelected="1" zoomScale="80" zoomScaleNormal="80" workbookViewId="0">
      <pane ySplit="3" topLeftCell="A4" activePane="bottomLeft" state="frozen"/>
      <selection activeCell="D111" sqref="D111"/>
      <selection pane="bottomLeft" activeCell="E9" sqref="E9"/>
    </sheetView>
  </sheetViews>
  <sheetFormatPr defaultRowHeight="14.4"/>
  <cols>
    <col min="1" max="1" width="3.77734375" customWidth="1"/>
    <col min="2" max="2" width="17" style="2" customWidth="1"/>
    <col min="3" max="4" width="15.44140625" style="2" customWidth="1"/>
    <col min="5" max="5" width="62.88671875" style="8" customWidth="1"/>
    <col min="6" max="6" width="11.88671875" style="2" customWidth="1"/>
    <col min="7" max="7" width="13.21875" style="2" customWidth="1"/>
    <col min="8" max="8" width="18.109375" style="3" customWidth="1"/>
    <col min="9" max="9" width="20" style="2" customWidth="1"/>
    <col min="10" max="10" width="16.109375" style="2" customWidth="1"/>
    <col min="11" max="13" width="15" style="2" customWidth="1"/>
    <col min="14" max="14" width="17" style="2" customWidth="1"/>
    <col min="16" max="16" width="16" bestFit="1" customWidth="1"/>
  </cols>
  <sheetData>
    <row r="1" spans="2:16" ht="18">
      <c r="B1" s="5" t="s">
        <v>123</v>
      </c>
      <c r="C1" s="5"/>
      <c r="D1" s="5"/>
    </row>
    <row r="2" spans="2:16" ht="28.8">
      <c r="B2" s="5"/>
      <c r="C2" s="5"/>
      <c r="D2" s="5"/>
      <c r="I2" s="72" t="s">
        <v>282</v>
      </c>
      <c r="J2" s="2" t="s">
        <v>280</v>
      </c>
      <c r="K2" s="2" t="s">
        <v>281</v>
      </c>
      <c r="L2" s="72" t="s">
        <v>294</v>
      </c>
      <c r="M2" s="2" t="s">
        <v>283</v>
      </c>
      <c r="N2" s="2" t="s">
        <v>296</v>
      </c>
    </row>
    <row r="3" spans="2:16" ht="28.8">
      <c r="B3" s="20" t="s">
        <v>50</v>
      </c>
      <c r="C3" s="20" t="s">
        <v>124</v>
      </c>
      <c r="D3" s="20" t="s">
        <v>0</v>
      </c>
      <c r="E3" s="21" t="s">
        <v>1</v>
      </c>
      <c r="F3" s="21" t="s">
        <v>2</v>
      </c>
      <c r="G3" s="21" t="s">
        <v>125</v>
      </c>
      <c r="H3" s="23" t="s">
        <v>126</v>
      </c>
      <c r="I3" s="71" t="s">
        <v>278</v>
      </c>
      <c r="J3" s="71" t="s">
        <v>279</v>
      </c>
      <c r="K3" s="70" t="s">
        <v>277</v>
      </c>
      <c r="L3" s="70" t="s">
        <v>285</v>
      </c>
      <c r="M3" s="71" t="s">
        <v>284</v>
      </c>
      <c r="N3" s="71" t="s">
        <v>295</v>
      </c>
    </row>
    <row r="4" spans="2:16">
      <c r="B4" s="15" t="s">
        <v>127</v>
      </c>
      <c r="C4" s="15"/>
      <c r="D4" s="15" t="s">
        <v>42</v>
      </c>
      <c r="E4" s="6" t="s">
        <v>128</v>
      </c>
      <c r="F4" s="1" t="s">
        <v>129</v>
      </c>
      <c r="G4" s="1" t="s">
        <v>130</v>
      </c>
      <c r="H4" s="4" t="s">
        <v>107</v>
      </c>
      <c r="I4" s="1" t="s">
        <v>288</v>
      </c>
      <c r="J4" s="1"/>
      <c r="K4" s="1"/>
      <c r="L4" s="1" t="s">
        <v>133</v>
      </c>
      <c r="M4" s="1"/>
      <c r="N4" s="1"/>
    </row>
    <row r="5" spans="2:16">
      <c r="B5" s="15" t="s">
        <v>131</v>
      </c>
      <c r="C5" s="15"/>
      <c r="D5" s="15" t="s">
        <v>42</v>
      </c>
      <c r="E5" s="6" t="s">
        <v>132</v>
      </c>
      <c r="F5" s="1" t="s">
        <v>45</v>
      </c>
      <c r="G5" s="1" t="s">
        <v>133</v>
      </c>
      <c r="H5" s="4" t="s">
        <v>107</v>
      </c>
      <c r="I5" s="1"/>
      <c r="J5" s="1" t="s">
        <v>288</v>
      </c>
      <c r="K5" s="1"/>
      <c r="L5" s="1" t="s">
        <v>290</v>
      </c>
      <c r="M5" s="106">
        <v>45252</v>
      </c>
      <c r="N5" s="1"/>
      <c r="P5" t="s">
        <v>133</v>
      </c>
    </row>
    <row r="6" spans="2:16">
      <c r="B6" s="15" t="s">
        <v>134</v>
      </c>
      <c r="C6" s="15"/>
      <c r="D6" s="15" t="s">
        <v>89</v>
      </c>
      <c r="E6" s="6" t="s">
        <v>135</v>
      </c>
      <c r="F6" s="1" t="s">
        <v>129</v>
      </c>
      <c r="G6" s="1" t="s">
        <v>133</v>
      </c>
      <c r="H6" s="49">
        <v>27401</v>
      </c>
      <c r="I6" s="1"/>
      <c r="J6" s="1" t="s">
        <v>289</v>
      </c>
      <c r="K6" s="1"/>
      <c r="L6" s="1" t="s">
        <v>133</v>
      </c>
      <c r="M6" s="106">
        <v>45007</v>
      </c>
      <c r="N6" s="1"/>
      <c r="P6" t="s">
        <v>136</v>
      </c>
    </row>
    <row r="7" spans="2:16">
      <c r="B7" s="15" t="s">
        <v>137</v>
      </c>
      <c r="C7" s="15"/>
      <c r="D7" s="15" t="s">
        <v>61</v>
      </c>
      <c r="E7" s="6" t="s">
        <v>74</v>
      </c>
      <c r="F7" s="1" t="s">
        <v>129</v>
      </c>
      <c r="G7" s="1" t="s">
        <v>133</v>
      </c>
      <c r="H7" s="4">
        <v>15103</v>
      </c>
      <c r="I7" s="1"/>
      <c r="J7" s="1" t="s">
        <v>288</v>
      </c>
      <c r="K7" s="1"/>
      <c r="L7" s="1" t="s">
        <v>290</v>
      </c>
      <c r="M7" s="106">
        <v>45007</v>
      </c>
      <c r="N7" s="1"/>
      <c r="P7" t="s">
        <v>138</v>
      </c>
    </row>
    <row r="8" spans="2:16">
      <c r="B8" s="15" t="s">
        <v>139</v>
      </c>
      <c r="C8" s="15"/>
      <c r="D8" s="15" t="s">
        <v>140</v>
      </c>
      <c r="E8" s="6" t="s">
        <v>141</v>
      </c>
      <c r="F8" s="1" t="s">
        <v>129</v>
      </c>
      <c r="G8" s="1" t="s">
        <v>136</v>
      </c>
      <c r="H8" s="4" t="s">
        <v>107</v>
      </c>
      <c r="I8" s="1" t="s">
        <v>286</v>
      </c>
      <c r="J8" s="1"/>
      <c r="K8" s="1"/>
      <c r="L8" s="1" t="s">
        <v>292</v>
      </c>
      <c r="M8" s="1"/>
      <c r="N8" s="1"/>
      <c r="P8" t="s">
        <v>130</v>
      </c>
    </row>
    <row r="9" spans="2:16">
      <c r="B9" s="15" t="s">
        <v>142</v>
      </c>
      <c r="C9" s="15"/>
      <c r="D9" s="15" t="s">
        <v>61</v>
      </c>
      <c r="E9" s="6" t="s">
        <v>143</v>
      </c>
      <c r="F9" s="1" t="s">
        <v>129</v>
      </c>
      <c r="G9" s="1" t="s">
        <v>136</v>
      </c>
      <c r="H9" s="4" t="s">
        <v>107</v>
      </c>
      <c r="I9" s="1" t="s">
        <v>84</v>
      </c>
      <c r="J9" s="1"/>
      <c r="K9" s="1"/>
      <c r="L9" s="1" t="s">
        <v>292</v>
      </c>
      <c r="M9" s="1"/>
      <c r="N9" s="1"/>
      <c r="P9" t="s">
        <v>144</v>
      </c>
    </row>
    <row r="10" spans="2:16">
      <c r="B10" s="15" t="s">
        <v>145</v>
      </c>
      <c r="C10" s="15"/>
      <c r="D10" s="15" t="s">
        <v>146</v>
      </c>
      <c r="E10" s="6" t="s">
        <v>147</v>
      </c>
      <c r="F10" s="1" t="s">
        <v>129</v>
      </c>
      <c r="G10" s="1" t="s">
        <v>133</v>
      </c>
      <c r="H10" s="4">
        <v>44100</v>
      </c>
      <c r="I10" s="1"/>
      <c r="J10" s="1" t="s">
        <v>288</v>
      </c>
      <c r="K10" s="1"/>
      <c r="L10" s="1" t="s">
        <v>290</v>
      </c>
      <c r="M10" s="106">
        <v>45007</v>
      </c>
      <c r="N10" s="1"/>
    </row>
    <row r="11" spans="2:16">
      <c r="B11" s="15" t="s">
        <v>148</v>
      </c>
      <c r="C11" s="15"/>
      <c r="D11" s="15" t="s">
        <v>6</v>
      </c>
      <c r="E11" s="6" t="s">
        <v>149</v>
      </c>
      <c r="F11" s="1" t="s">
        <v>129</v>
      </c>
      <c r="G11" s="1" t="s">
        <v>133</v>
      </c>
      <c r="H11" s="4">
        <v>14647</v>
      </c>
      <c r="I11" s="1"/>
      <c r="J11" s="1" t="s">
        <v>288</v>
      </c>
      <c r="K11" s="1"/>
      <c r="L11" s="1" t="s">
        <v>136</v>
      </c>
      <c r="M11" s="106">
        <v>45007</v>
      </c>
      <c r="N11" s="1"/>
    </row>
    <row r="12" spans="2:16">
      <c r="B12" s="15" t="s">
        <v>150</v>
      </c>
      <c r="C12" s="15"/>
      <c r="D12" s="15" t="s">
        <v>6</v>
      </c>
      <c r="E12" s="6" t="s">
        <v>151</v>
      </c>
      <c r="F12" s="1" t="s">
        <v>129</v>
      </c>
      <c r="G12" s="1" t="s">
        <v>133</v>
      </c>
      <c r="H12" s="4">
        <v>1980</v>
      </c>
      <c r="I12" s="1"/>
      <c r="J12" s="1" t="s">
        <v>288</v>
      </c>
      <c r="K12" s="1"/>
      <c r="L12" s="1" t="s">
        <v>290</v>
      </c>
      <c r="M12" s="106">
        <v>45007</v>
      </c>
      <c r="N12" s="1"/>
      <c r="P12" t="s">
        <v>286</v>
      </c>
    </row>
    <row r="13" spans="2:16">
      <c r="B13" s="15" t="s">
        <v>152</v>
      </c>
      <c r="C13" s="15"/>
      <c r="D13" s="15" t="s">
        <v>42</v>
      </c>
      <c r="E13" s="6" t="s">
        <v>337</v>
      </c>
      <c r="F13" s="1" t="s">
        <v>45</v>
      </c>
      <c r="G13" s="1" t="s">
        <v>133</v>
      </c>
      <c r="H13" s="9">
        <v>14960</v>
      </c>
      <c r="I13" s="1"/>
      <c r="J13" s="1" t="s">
        <v>288</v>
      </c>
      <c r="K13" s="1"/>
      <c r="L13" s="1" t="s">
        <v>290</v>
      </c>
      <c r="M13" s="106">
        <v>45007</v>
      </c>
      <c r="N13" s="1"/>
      <c r="P13" t="s">
        <v>287</v>
      </c>
    </row>
    <row r="14" spans="2:16">
      <c r="B14" s="15" t="s">
        <v>153</v>
      </c>
      <c r="C14" s="15"/>
      <c r="D14" s="15" t="s">
        <v>10</v>
      </c>
      <c r="E14" s="6" t="s">
        <v>154</v>
      </c>
      <c r="F14" s="1" t="s">
        <v>129</v>
      </c>
      <c r="G14" s="1" t="s">
        <v>133</v>
      </c>
      <c r="H14" s="4">
        <v>49544</v>
      </c>
      <c r="I14" s="1"/>
      <c r="J14" s="1" t="s">
        <v>288</v>
      </c>
      <c r="K14" s="1"/>
      <c r="L14" s="1" t="s">
        <v>290</v>
      </c>
      <c r="M14" s="106">
        <v>45007</v>
      </c>
      <c r="N14" s="1"/>
      <c r="P14" t="s">
        <v>288</v>
      </c>
    </row>
    <row r="15" spans="2:16">
      <c r="B15" s="15" t="s">
        <v>155</v>
      </c>
      <c r="C15" s="15"/>
      <c r="D15" s="15" t="s">
        <v>42</v>
      </c>
      <c r="E15" s="6" t="s">
        <v>156</v>
      </c>
      <c r="F15" s="1" t="s">
        <v>45</v>
      </c>
      <c r="G15" s="1" t="s">
        <v>133</v>
      </c>
      <c r="H15" s="4">
        <v>65000</v>
      </c>
      <c r="I15" s="1"/>
      <c r="J15" s="1" t="s">
        <v>288</v>
      </c>
      <c r="K15" s="1"/>
      <c r="L15" s="1" t="s">
        <v>290</v>
      </c>
      <c r="M15" s="106">
        <v>45007</v>
      </c>
      <c r="N15" s="1"/>
      <c r="P15" t="s">
        <v>293</v>
      </c>
    </row>
    <row r="16" spans="2:16">
      <c r="B16" s="15" t="s">
        <v>157</v>
      </c>
      <c r="C16" s="15"/>
      <c r="D16" s="15" t="s">
        <v>6</v>
      </c>
      <c r="E16" s="6" t="s">
        <v>158</v>
      </c>
      <c r="F16" s="1" t="s">
        <v>129</v>
      </c>
      <c r="G16" s="1" t="s">
        <v>136</v>
      </c>
      <c r="H16" s="4">
        <v>10606</v>
      </c>
      <c r="I16" s="1" t="s">
        <v>84</v>
      </c>
      <c r="J16" s="1"/>
      <c r="K16" s="1"/>
      <c r="L16" s="1" t="s">
        <v>292</v>
      </c>
      <c r="M16" s="1"/>
      <c r="N16" s="1"/>
      <c r="P16" t="s">
        <v>84</v>
      </c>
    </row>
    <row r="17" spans="2:17">
      <c r="B17" s="15" t="s">
        <v>159</v>
      </c>
      <c r="C17" s="15"/>
      <c r="D17" s="15" t="s">
        <v>6</v>
      </c>
      <c r="E17" s="6" t="s">
        <v>160</v>
      </c>
      <c r="F17" s="1" t="s">
        <v>129</v>
      </c>
      <c r="G17" s="1" t="s">
        <v>136</v>
      </c>
      <c r="H17" s="4" t="s">
        <v>107</v>
      </c>
      <c r="I17" s="1" t="s">
        <v>84</v>
      </c>
      <c r="J17" s="1"/>
      <c r="K17" s="1"/>
      <c r="L17" s="1" t="s">
        <v>292</v>
      </c>
      <c r="M17" s="1"/>
      <c r="N17" s="1"/>
    </row>
    <row r="18" spans="2:17">
      <c r="B18" s="15" t="s">
        <v>161</v>
      </c>
      <c r="C18" s="15"/>
      <c r="D18" s="15" t="s">
        <v>6</v>
      </c>
      <c r="E18" s="6" t="s">
        <v>162</v>
      </c>
      <c r="F18" s="1" t="s">
        <v>129</v>
      </c>
      <c r="G18" s="1" t="s">
        <v>133</v>
      </c>
      <c r="H18" s="4">
        <v>4682</v>
      </c>
      <c r="I18" s="1"/>
      <c r="J18" s="1" t="s">
        <v>288</v>
      </c>
      <c r="K18" s="1"/>
      <c r="L18" s="1" t="s">
        <v>136</v>
      </c>
      <c r="M18" s="106">
        <v>44979</v>
      </c>
      <c r="N18" s="1"/>
      <c r="P18" t="s">
        <v>286</v>
      </c>
    </row>
    <row r="19" spans="2:17">
      <c r="B19" s="15" t="s">
        <v>163</v>
      </c>
      <c r="C19" s="15"/>
      <c r="D19" s="15" t="s">
        <v>103</v>
      </c>
      <c r="E19" s="6" t="s">
        <v>164</v>
      </c>
      <c r="F19" s="1" t="s">
        <v>129</v>
      </c>
      <c r="G19" s="1" t="s">
        <v>133</v>
      </c>
      <c r="H19" s="4">
        <v>21218</v>
      </c>
      <c r="I19" s="1"/>
      <c r="J19" s="1" t="s">
        <v>288</v>
      </c>
      <c r="K19" s="1"/>
      <c r="L19" s="1" t="s">
        <v>290</v>
      </c>
      <c r="M19" s="106">
        <v>44979</v>
      </c>
      <c r="N19" s="1"/>
      <c r="P19" t="s">
        <v>205</v>
      </c>
    </row>
    <row r="20" spans="2:17">
      <c r="B20" s="15" t="s">
        <v>165</v>
      </c>
      <c r="C20" s="15"/>
      <c r="D20" s="15" t="s">
        <v>10</v>
      </c>
      <c r="E20" s="6" t="s">
        <v>166</v>
      </c>
      <c r="F20" s="1" t="s">
        <v>129</v>
      </c>
      <c r="G20" s="1" t="s">
        <v>133</v>
      </c>
      <c r="H20" s="4">
        <v>89804</v>
      </c>
      <c r="I20" s="1"/>
      <c r="J20" s="1" t="s">
        <v>288</v>
      </c>
      <c r="K20" s="1"/>
      <c r="L20" s="1" t="s">
        <v>290</v>
      </c>
      <c r="M20" s="106">
        <v>44979</v>
      </c>
      <c r="N20" s="1"/>
      <c r="P20" t="s">
        <v>288</v>
      </c>
    </row>
    <row r="21" spans="2:17" ht="16.8" customHeight="1">
      <c r="B21" s="15" t="s">
        <v>167</v>
      </c>
      <c r="C21" s="15"/>
      <c r="D21" s="15" t="s">
        <v>6</v>
      </c>
      <c r="E21" s="6" t="s">
        <v>168</v>
      </c>
      <c r="F21" s="1" t="s">
        <v>129</v>
      </c>
      <c r="G21" s="1" t="s">
        <v>138</v>
      </c>
      <c r="H21" s="4">
        <v>11179.08</v>
      </c>
      <c r="I21" s="1"/>
      <c r="J21" s="1"/>
      <c r="K21" s="1"/>
      <c r="L21" s="1" t="s">
        <v>133</v>
      </c>
      <c r="M21" s="1"/>
      <c r="N21" s="1"/>
      <c r="P21" s="73" t="s">
        <v>289</v>
      </c>
    </row>
    <row r="22" spans="2:17">
      <c r="B22" s="15" t="s">
        <v>169</v>
      </c>
      <c r="C22" s="15"/>
      <c r="D22" s="15" t="s">
        <v>6</v>
      </c>
      <c r="E22" s="6" t="s">
        <v>170</v>
      </c>
      <c r="F22" s="1" t="s">
        <v>129</v>
      </c>
      <c r="G22" s="1" t="s">
        <v>138</v>
      </c>
      <c r="H22" s="4">
        <v>16313.22</v>
      </c>
      <c r="I22" s="1"/>
      <c r="J22" s="1"/>
      <c r="K22" s="1"/>
      <c r="L22" s="1" t="s">
        <v>291</v>
      </c>
      <c r="M22" s="1"/>
      <c r="N22" s="1"/>
    </row>
    <row r="23" spans="2:17">
      <c r="B23" s="15" t="s">
        <v>171</v>
      </c>
      <c r="C23" s="15"/>
      <c r="D23" s="15" t="s">
        <v>6</v>
      </c>
      <c r="E23" s="6" t="s">
        <v>172</v>
      </c>
      <c r="F23" s="1" t="s">
        <v>129</v>
      </c>
      <c r="G23" s="1" t="s">
        <v>138</v>
      </c>
      <c r="H23" s="4">
        <v>11425.1</v>
      </c>
      <c r="I23" s="1"/>
      <c r="J23" s="1"/>
      <c r="K23" s="1"/>
      <c r="L23" s="1" t="s">
        <v>291</v>
      </c>
      <c r="M23" s="1"/>
      <c r="N23" s="1"/>
      <c r="P23" t="s">
        <v>290</v>
      </c>
      <c r="Q23" s="74">
        <v>0.8</v>
      </c>
    </row>
    <row r="24" spans="2:17">
      <c r="B24" s="15" t="s">
        <v>182</v>
      </c>
      <c r="C24" s="15"/>
      <c r="D24" s="15" t="s">
        <v>61</v>
      </c>
      <c r="E24" s="6" t="s">
        <v>183</v>
      </c>
      <c r="F24" s="1" t="s">
        <v>129</v>
      </c>
      <c r="G24" s="1" t="s">
        <v>138</v>
      </c>
      <c r="H24" s="4" t="s">
        <v>107</v>
      </c>
      <c r="I24" s="1"/>
      <c r="J24" s="1"/>
      <c r="K24" s="1"/>
      <c r="L24" s="1" t="s">
        <v>291</v>
      </c>
      <c r="M24" s="1"/>
      <c r="N24" s="1"/>
      <c r="P24" t="s">
        <v>291</v>
      </c>
      <c r="Q24" s="74">
        <v>0.6</v>
      </c>
    </row>
    <row r="25" spans="2:17">
      <c r="B25" s="15"/>
      <c r="C25" s="15" t="s">
        <v>192</v>
      </c>
      <c r="D25" s="15" t="s">
        <v>195</v>
      </c>
      <c r="E25" s="6" t="s">
        <v>196</v>
      </c>
      <c r="F25" s="1" t="s">
        <v>129</v>
      </c>
      <c r="G25" s="1" t="s">
        <v>138</v>
      </c>
      <c r="H25" s="4">
        <v>1650</v>
      </c>
      <c r="I25" s="1"/>
      <c r="J25" s="1"/>
      <c r="K25" s="1"/>
      <c r="L25" s="1" t="s">
        <v>291</v>
      </c>
      <c r="M25" s="1"/>
      <c r="N25" s="1"/>
      <c r="P25" t="s">
        <v>292</v>
      </c>
      <c r="Q25" s="74">
        <v>0.3</v>
      </c>
    </row>
    <row r="26" spans="2:17">
      <c r="B26" s="15" t="s">
        <v>218</v>
      </c>
      <c r="C26" s="15"/>
      <c r="D26" s="15" t="s">
        <v>201</v>
      </c>
      <c r="E26" s="6" t="s">
        <v>202</v>
      </c>
      <c r="F26" s="1" t="s">
        <v>129</v>
      </c>
      <c r="G26" s="1" t="s">
        <v>138</v>
      </c>
      <c r="H26" s="4">
        <v>3740</v>
      </c>
      <c r="I26" s="1"/>
      <c r="J26" s="1"/>
      <c r="K26" s="1"/>
      <c r="L26" s="1" t="s">
        <v>291</v>
      </c>
      <c r="M26" s="1"/>
      <c r="N26" s="1"/>
    </row>
    <row r="27" spans="2:17">
      <c r="B27" s="15" t="s">
        <v>219</v>
      </c>
      <c r="C27" s="15"/>
      <c r="D27" s="15" t="s">
        <v>201</v>
      </c>
      <c r="E27" s="6" t="s">
        <v>202</v>
      </c>
      <c r="F27" s="1" t="s">
        <v>129</v>
      </c>
      <c r="G27" s="1" t="s">
        <v>138</v>
      </c>
      <c r="H27" s="4">
        <v>1760</v>
      </c>
      <c r="I27" s="1"/>
      <c r="J27" s="1"/>
      <c r="K27" s="1"/>
      <c r="L27" s="1" t="s">
        <v>291</v>
      </c>
      <c r="M27" s="1"/>
      <c r="N27" s="1"/>
    </row>
    <row r="28" spans="2:17">
      <c r="B28" s="15" t="s">
        <v>217</v>
      </c>
      <c r="C28" s="15"/>
      <c r="D28" s="15" t="s">
        <v>103</v>
      </c>
      <c r="E28" s="6" t="s">
        <v>220</v>
      </c>
      <c r="F28" s="1" t="s">
        <v>129</v>
      </c>
      <c r="G28" s="1" t="s">
        <v>138</v>
      </c>
      <c r="H28" s="4">
        <v>53280</v>
      </c>
      <c r="I28" s="1"/>
      <c r="J28" s="1"/>
      <c r="K28" s="1"/>
      <c r="L28" s="1" t="s">
        <v>291</v>
      </c>
      <c r="M28" s="1"/>
      <c r="N28" s="1"/>
    </row>
    <row r="29" spans="2:17">
      <c r="B29" s="15" t="s">
        <v>222</v>
      </c>
      <c r="C29" s="15"/>
      <c r="D29" s="15" t="s">
        <v>195</v>
      </c>
      <c r="E29" s="6" t="s">
        <v>221</v>
      </c>
      <c r="F29" s="1" t="s">
        <v>129</v>
      </c>
      <c r="G29" s="1" t="s">
        <v>130</v>
      </c>
      <c r="H29" s="4">
        <v>544170</v>
      </c>
      <c r="I29" s="1" t="s">
        <v>287</v>
      </c>
      <c r="J29" s="1"/>
      <c r="K29" s="1"/>
      <c r="L29" s="1" t="s">
        <v>292</v>
      </c>
      <c r="M29" s="1"/>
      <c r="N29" s="1"/>
    </row>
    <row r="30" spans="2:17">
      <c r="B30" s="15" t="s">
        <v>223</v>
      </c>
      <c r="C30" s="15"/>
      <c r="D30" s="15" t="s">
        <v>195</v>
      </c>
      <c r="E30" s="6" t="s">
        <v>221</v>
      </c>
      <c r="F30" s="1" t="s">
        <v>129</v>
      </c>
      <c r="G30" s="1" t="s">
        <v>130</v>
      </c>
      <c r="H30" s="4">
        <v>72270</v>
      </c>
      <c r="I30" s="1" t="s">
        <v>287</v>
      </c>
      <c r="J30" s="1"/>
      <c r="K30" s="1"/>
      <c r="L30" s="1" t="s">
        <v>133</v>
      </c>
      <c r="M30" s="1"/>
      <c r="N30" s="1"/>
    </row>
    <row r="31" spans="2:17">
      <c r="B31" s="15" t="s">
        <v>224</v>
      </c>
      <c r="C31" s="15"/>
      <c r="D31" s="15" t="s">
        <v>195</v>
      </c>
      <c r="E31" s="6" t="s">
        <v>221</v>
      </c>
      <c r="F31" s="1" t="s">
        <v>129</v>
      </c>
      <c r="G31" s="1" t="s">
        <v>130</v>
      </c>
      <c r="H31" s="4">
        <v>31515</v>
      </c>
      <c r="I31" s="1" t="s">
        <v>287</v>
      </c>
      <c r="J31" s="1"/>
      <c r="K31" s="1"/>
      <c r="L31" s="1" t="s">
        <v>292</v>
      </c>
      <c r="M31" s="1"/>
      <c r="N31" s="1"/>
    </row>
    <row r="32" spans="2:17">
      <c r="B32" s="15" t="s">
        <v>225</v>
      </c>
      <c r="C32" s="15"/>
      <c r="D32" s="15" t="s">
        <v>103</v>
      </c>
      <c r="E32" s="6" t="s">
        <v>226</v>
      </c>
      <c r="F32" s="1" t="s">
        <v>129</v>
      </c>
      <c r="G32" s="1" t="s">
        <v>138</v>
      </c>
      <c r="H32" s="4">
        <v>75000</v>
      </c>
      <c r="I32" s="1"/>
      <c r="J32" s="1"/>
      <c r="K32" s="1"/>
      <c r="L32" s="1" t="s">
        <v>291</v>
      </c>
      <c r="M32" s="1"/>
      <c r="N32" s="1"/>
    </row>
    <row r="33" spans="2:14">
      <c r="B33" s="15" t="s">
        <v>228</v>
      </c>
      <c r="C33" s="15"/>
      <c r="D33" s="15" t="s">
        <v>6</v>
      </c>
      <c r="E33" s="6" t="s">
        <v>229</v>
      </c>
      <c r="F33" s="1" t="s">
        <v>129</v>
      </c>
      <c r="G33" s="1" t="s">
        <v>138</v>
      </c>
      <c r="H33" s="4">
        <v>10584</v>
      </c>
      <c r="I33" s="1"/>
      <c r="J33" s="1"/>
      <c r="K33" s="1"/>
      <c r="L33" s="1" t="s">
        <v>291</v>
      </c>
      <c r="M33" s="1"/>
      <c r="N33" s="1"/>
    </row>
    <row r="34" spans="2:14">
      <c r="B34" s="15" t="s">
        <v>230</v>
      </c>
      <c r="C34" s="15"/>
      <c r="D34" s="15" t="s">
        <v>103</v>
      </c>
      <c r="E34" s="6" t="s">
        <v>231</v>
      </c>
      <c r="F34" s="1" t="s">
        <v>129</v>
      </c>
      <c r="G34" s="1" t="s">
        <v>138</v>
      </c>
      <c r="H34" s="4">
        <v>42365</v>
      </c>
      <c r="I34" s="1"/>
      <c r="J34" s="1"/>
      <c r="K34" s="1"/>
      <c r="L34" s="1" t="s">
        <v>133</v>
      </c>
      <c r="M34" s="1"/>
      <c r="N34" s="1"/>
    </row>
    <row r="35" spans="2:14">
      <c r="B35" s="15" t="s">
        <v>236</v>
      </c>
      <c r="C35" s="15"/>
      <c r="D35" s="15" t="s">
        <v>195</v>
      </c>
      <c r="E35" s="6" t="s">
        <v>221</v>
      </c>
      <c r="F35" s="1" t="s">
        <v>129</v>
      </c>
      <c r="G35" s="1" t="s">
        <v>130</v>
      </c>
      <c r="H35" s="4" t="s">
        <v>107</v>
      </c>
      <c r="I35" s="1" t="s">
        <v>287</v>
      </c>
      <c r="J35" s="1"/>
      <c r="K35" s="1"/>
      <c r="L35" s="1" t="s">
        <v>292</v>
      </c>
      <c r="M35" s="1"/>
      <c r="N35" s="1"/>
    </row>
    <row r="36" spans="2:14">
      <c r="B36" s="15" t="s">
        <v>247</v>
      </c>
      <c r="C36" s="15" t="s">
        <v>248</v>
      </c>
      <c r="D36" s="15" t="s">
        <v>103</v>
      </c>
      <c r="E36" s="6" t="s">
        <v>249</v>
      </c>
      <c r="F36" s="1" t="s">
        <v>129</v>
      </c>
      <c r="G36" s="1" t="s">
        <v>133</v>
      </c>
      <c r="H36" s="4">
        <v>333280</v>
      </c>
      <c r="I36" s="1"/>
      <c r="J36" s="1" t="s">
        <v>288</v>
      </c>
      <c r="K36" s="1"/>
      <c r="L36" s="1" t="s">
        <v>292</v>
      </c>
      <c r="M36" s="106">
        <v>44979</v>
      </c>
      <c r="N36" s="1"/>
    </row>
    <row r="37" spans="2:14">
      <c r="B37" s="15" t="s">
        <v>250</v>
      </c>
      <c r="C37" s="15"/>
      <c r="D37" s="15" t="s">
        <v>73</v>
      </c>
      <c r="E37" s="6" t="s">
        <v>251</v>
      </c>
      <c r="F37" s="1" t="s">
        <v>129</v>
      </c>
      <c r="G37" s="1" t="s">
        <v>133</v>
      </c>
      <c r="H37" s="4">
        <v>17600</v>
      </c>
      <c r="I37" s="1"/>
      <c r="J37" s="1" t="s">
        <v>288</v>
      </c>
      <c r="K37" s="1"/>
      <c r="L37" s="1" t="s">
        <v>292</v>
      </c>
      <c r="M37" s="106">
        <v>44979</v>
      </c>
      <c r="N37" s="1"/>
    </row>
    <row r="38" spans="2:14">
      <c r="B38" s="15" t="s">
        <v>252</v>
      </c>
      <c r="C38" s="15"/>
      <c r="D38" s="15" t="s">
        <v>73</v>
      </c>
      <c r="E38" s="6" t="s">
        <v>251</v>
      </c>
      <c r="F38" s="1" t="s">
        <v>129</v>
      </c>
      <c r="G38" s="1" t="s">
        <v>136</v>
      </c>
      <c r="H38" s="4">
        <v>3300</v>
      </c>
      <c r="I38" s="1" t="s">
        <v>84</v>
      </c>
      <c r="J38" s="1"/>
      <c r="K38" s="1"/>
      <c r="L38" s="1" t="s">
        <v>292</v>
      </c>
      <c r="M38" s="1"/>
      <c r="N38" s="1"/>
    </row>
    <row r="39" spans="2:14">
      <c r="B39" s="15" t="s">
        <v>253</v>
      </c>
      <c r="C39" s="15"/>
      <c r="D39" s="15" t="s">
        <v>146</v>
      </c>
      <c r="E39" s="6" t="s">
        <v>254</v>
      </c>
      <c r="F39" s="1" t="s">
        <v>129</v>
      </c>
      <c r="G39" s="1" t="s">
        <v>133</v>
      </c>
      <c r="H39" s="4">
        <v>8000</v>
      </c>
      <c r="I39" s="1"/>
      <c r="J39" s="1" t="s">
        <v>205</v>
      </c>
      <c r="K39" s="1"/>
      <c r="L39" s="1" t="s">
        <v>292</v>
      </c>
      <c r="M39" s="106">
        <v>44979</v>
      </c>
      <c r="N39" s="1"/>
    </row>
    <row r="40" spans="2:14">
      <c r="B40" s="15" t="s">
        <v>262</v>
      </c>
      <c r="C40" s="15"/>
      <c r="D40" s="15" t="s">
        <v>201</v>
      </c>
      <c r="E40" s="6" t="s">
        <v>260</v>
      </c>
      <c r="F40" s="1" t="s">
        <v>129</v>
      </c>
      <c r="G40" s="1" t="s">
        <v>138</v>
      </c>
      <c r="H40" s="4">
        <v>33748</v>
      </c>
      <c r="I40" s="1"/>
      <c r="J40" s="1"/>
      <c r="K40" s="1"/>
      <c r="L40" s="1" t="s">
        <v>291</v>
      </c>
      <c r="M40" s="1"/>
      <c r="N40" s="1"/>
    </row>
    <row r="41" spans="2:14">
      <c r="B41" s="15" t="s">
        <v>261</v>
      </c>
      <c r="C41" s="15"/>
      <c r="D41" s="15" t="s">
        <v>201</v>
      </c>
      <c r="E41" s="6" t="s">
        <v>260</v>
      </c>
      <c r="F41" s="1" t="s">
        <v>129</v>
      </c>
      <c r="G41" s="1" t="s">
        <v>138</v>
      </c>
      <c r="H41" s="4">
        <v>40348</v>
      </c>
      <c r="I41" s="1"/>
      <c r="J41" s="1"/>
      <c r="K41" s="1"/>
      <c r="L41" s="1" t="s">
        <v>291</v>
      </c>
      <c r="M41" s="1"/>
      <c r="N41" s="1"/>
    </row>
    <row r="42" spans="2:14">
      <c r="B42" s="15" t="s">
        <v>263</v>
      </c>
      <c r="C42" s="15"/>
      <c r="D42" s="15" t="s">
        <v>201</v>
      </c>
      <c r="E42" s="6" t="s">
        <v>260</v>
      </c>
      <c r="F42" s="1" t="s">
        <v>129</v>
      </c>
      <c r="G42" s="1" t="s">
        <v>138</v>
      </c>
      <c r="H42" s="4">
        <v>37048</v>
      </c>
      <c r="I42" s="1"/>
      <c r="J42" s="1"/>
      <c r="K42" s="1"/>
      <c r="L42" s="1" t="s">
        <v>291</v>
      </c>
      <c r="M42" s="1"/>
      <c r="N42" s="1"/>
    </row>
    <row r="43" spans="2:14">
      <c r="B43" s="15" t="s">
        <v>269</v>
      </c>
      <c r="C43" s="15"/>
      <c r="D43" s="15" t="s">
        <v>195</v>
      </c>
      <c r="E43" s="6" t="s">
        <v>221</v>
      </c>
      <c r="F43" s="1" t="s">
        <v>129</v>
      </c>
      <c r="G43" s="1" t="s">
        <v>130</v>
      </c>
      <c r="H43" s="4">
        <v>262200</v>
      </c>
      <c r="I43" s="1" t="s">
        <v>287</v>
      </c>
      <c r="J43" s="1"/>
      <c r="K43" s="1"/>
      <c r="L43" s="1" t="s">
        <v>136</v>
      </c>
      <c r="M43" s="1"/>
      <c r="N43" s="1"/>
    </row>
    <row r="44" spans="2:14">
      <c r="B44" s="15" t="s">
        <v>270</v>
      </c>
      <c r="C44" s="15"/>
      <c r="D44" s="15" t="s">
        <v>195</v>
      </c>
      <c r="E44" s="6" t="s">
        <v>221</v>
      </c>
      <c r="F44" s="1" t="s">
        <v>129</v>
      </c>
      <c r="G44" s="1" t="s">
        <v>130</v>
      </c>
      <c r="H44" s="4">
        <v>610000</v>
      </c>
      <c r="I44" s="1" t="s">
        <v>287</v>
      </c>
      <c r="J44" s="1"/>
      <c r="K44" s="1"/>
      <c r="L44" s="1" t="s">
        <v>292</v>
      </c>
      <c r="M44" s="1"/>
      <c r="N44" s="1"/>
    </row>
    <row r="45" spans="2:14">
      <c r="B45" s="15" t="s">
        <v>271</v>
      </c>
      <c r="C45" s="15"/>
      <c r="D45" s="15" t="s">
        <v>195</v>
      </c>
      <c r="E45" s="6" t="s">
        <v>275</v>
      </c>
      <c r="F45" s="1" t="s">
        <v>129</v>
      </c>
      <c r="G45" s="1" t="s">
        <v>130</v>
      </c>
      <c r="H45" s="4">
        <v>63600</v>
      </c>
      <c r="I45" s="1" t="s">
        <v>287</v>
      </c>
      <c r="J45" s="1"/>
      <c r="K45" s="1"/>
      <c r="L45" s="1" t="s">
        <v>292</v>
      </c>
      <c r="M45" s="1"/>
      <c r="N45" s="1"/>
    </row>
    <row r="46" spans="2:14">
      <c r="B46" s="15" t="s">
        <v>272</v>
      </c>
      <c r="C46" s="15"/>
      <c r="D46" s="15" t="s">
        <v>195</v>
      </c>
      <c r="E46" s="6" t="s">
        <v>275</v>
      </c>
      <c r="F46" s="1" t="s">
        <v>129</v>
      </c>
      <c r="G46" s="1" t="s">
        <v>130</v>
      </c>
      <c r="H46" s="4">
        <v>66800</v>
      </c>
      <c r="I46" s="1" t="s">
        <v>287</v>
      </c>
      <c r="J46" s="1"/>
      <c r="K46" s="1"/>
      <c r="L46" s="1" t="s">
        <v>136</v>
      </c>
      <c r="M46" s="1"/>
      <c r="N46" s="1"/>
    </row>
    <row r="47" spans="2:14">
      <c r="B47" s="15" t="s">
        <v>274</v>
      </c>
      <c r="C47" s="15"/>
      <c r="D47" s="15" t="s">
        <v>195</v>
      </c>
      <c r="E47" s="6" t="s">
        <v>275</v>
      </c>
      <c r="F47" s="1" t="s">
        <v>129</v>
      </c>
      <c r="G47" s="1" t="s">
        <v>130</v>
      </c>
      <c r="H47" s="4">
        <v>60200</v>
      </c>
      <c r="I47" s="1" t="s">
        <v>287</v>
      </c>
      <c r="J47" s="1"/>
      <c r="K47" s="1"/>
      <c r="L47" s="1" t="s">
        <v>292</v>
      </c>
      <c r="M47" s="1"/>
      <c r="N47" s="1"/>
    </row>
    <row r="48" spans="2:14">
      <c r="B48" s="15" t="s">
        <v>273</v>
      </c>
      <c r="C48" s="15"/>
      <c r="D48" s="15" t="s">
        <v>195</v>
      </c>
      <c r="E48" s="6" t="s">
        <v>275</v>
      </c>
      <c r="F48" s="1" t="s">
        <v>129</v>
      </c>
      <c r="G48" s="1" t="s">
        <v>130</v>
      </c>
      <c r="H48" s="4">
        <v>63600</v>
      </c>
      <c r="I48" s="1" t="s">
        <v>287</v>
      </c>
      <c r="J48" s="1"/>
      <c r="K48" s="1"/>
      <c r="L48" s="1" t="s">
        <v>292</v>
      </c>
      <c r="M48" s="1"/>
      <c r="N48" s="1"/>
    </row>
    <row r="49" spans="2:14">
      <c r="B49" s="15"/>
      <c r="C49" s="15"/>
      <c r="D49" s="15" t="s">
        <v>365</v>
      </c>
      <c r="E49" s="6" t="s">
        <v>364</v>
      </c>
      <c r="F49" s="1"/>
      <c r="G49" s="1"/>
      <c r="H49" s="4"/>
      <c r="I49" s="1"/>
      <c r="J49" s="1"/>
      <c r="K49" s="1"/>
      <c r="L49" s="1" t="s">
        <v>291</v>
      </c>
      <c r="M49" s="1"/>
      <c r="N49" s="1"/>
    </row>
    <row r="50" spans="2:14">
      <c r="B50" s="15"/>
      <c r="C50" s="15"/>
      <c r="D50" s="15"/>
      <c r="E50" s="6"/>
      <c r="F50" s="1"/>
      <c r="G50" s="1"/>
      <c r="H50" s="4"/>
      <c r="I50" s="1"/>
      <c r="J50" s="1"/>
      <c r="K50" s="1"/>
      <c r="L50" s="1"/>
      <c r="M50" s="1"/>
      <c r="N50" s="1"/>
    </row>
    <row r="51" spans="2:14">
      <c r="B51" s="15"/>
      <c r="C51" s="15"/>
      <c r="D51" s="15"/>
      <c r="E51" s="6"/>
      <c r="F51" s="1"/>
      <c r="G51" s="1"/>
      <c r="H51" s="4"/>
      <c r="I51" s="1"/>
      <c r="J51" s="1"/>
      <c r="K51" s="1"/>
      <c r="L51" s="1"/>
      <c r="M51" s="1"/>
      <c r="N51" s="1"/>
    </row>
    <row r="52" spans="2:14">
      <c r="B52" s="15"/>
      <c r="C52" s="15"/>
      <c r="D52" s="15"/>
      <c r="E52" s="6"/>
      <c r="F52" s="1"/>
      <c r="G52" s="1"/>
      <c r="H52" s="4"/>
      <c r="I52" s="1"/>
      <c r="J52" s="1"/>
      <c r="K52" s="1"/>
      <c r="L52" s="1"/>
      <c r="M52" s="1"/>
      <c r="N52" s="1"/>
    </row>
    <row r="53" spans="2:14">
      <c r="B53" s="15"/>
      <c r="C53" s="15"/>
      <c r="D53" s="15"/>
      <c r="E53" s="6"/>
      <c r="F53" s="1"/>
      <c r="G53" s="1"/>
      <c r="H53" s="4"/>
      <c r="I53" s="1"/>
      <c r="J53" s="1"/>
      <c r="K53" s="1"/>
      <c r="L53" s="1"/>
      <c r="M53" s="1"/>
      <c r="N53" s="1"/>
    </row>
    <row r="54" spans="2:14">
      <c r="B54" s="15"/>
      <c r="C54" s="15"/>
      <c r="D54" s="15"/>
      <c r="E54" s="6"/>
      <c r="F54" s="1"/>
      <c r="G54" s="1"/>
      <c r="H54" s="4"/>
      <c r="I54" s="1"/>
      <c r="J54" s="1"/>
      <c r="K54" s="1"/>
      <c r="L54" s="1"/>
      <c r="M54" s="1"/>
      <c r="N54" s="1"/>
    </row>
    <row r="55" spans="2:14">
      <c r="B55" s="15"/>
      <c r="C55" s="15"/>
      <c r="D55" s="15"/>
      <c r="E55" s="6"/>
      <c r="F55" s="1"/>
      <c r="G55" s="1"/>
      <c r="H55" s="4"/>
      <c r="I55" s="1"/>
      <c r="J55" s="1"/>
      <c r="K55" s="1"/>
      <c r="L55" s="1"/>
      <c r="M55" s="1"/>
      <c r="N55" s="1"/>
    </row>
    <row r="56" spans="2:14">
      <c r="B56" s="15"/>
      <c r="C56" s="15"/>
      <c r="D56" s="15"/>
      <c r="E56" s="6"/>
      <c r="F56" s="1"/>
      <c r="G56" s="1"/>
      <c r="H56" s="4"/>
      <c r="I56" s="1"/>
      <c r="J56" s="1"/>
      <c r="K56" s="1"/>
      <c r="L56" s="1"/>
      <c r="M56" s="1"/>
      <c r="N56" s="1"/>
    </row>
    <row r="57" spans="2:14">
      <c r="B57" s="15"/>
      <c r="C57" s="15"/>
      <c r="D57" s="15"/>
      <c r="E57" s="6"/>
      <c r="F57" s="1"/>
      <c r="G57" s="1"/>
      <c r="H57" s="4"/>
      <c r="I57" s="1"/>
      <c r="J57" s="1"/>
      <c r="K57" s="1"/>
      <c r="L57" s="1"/>
      <c r="M57" s="1"/>
      <c r="N57" s="1"/>
    </row>
    <row r="58" spans="2:14">
      <c r="B58" s="15"/>
      <c r="C58" s="15"/>
      <c r="D58" s="15"/>
      <c r="E58" s="6"/>
      <c r="F58" s="1"/>
      <c r="G58" s="1"/>
      <c r="H58" s="4"/>
      <c r="I58" s="1"/>
      <c r="J58" s="1"/>
      <c r="K58" s="1"/>
      <c r="L58" s="1"/>
      <c r="M58" s="1"/>
      <c r="N58" s="1"/>
    </row>
    <row r="59" spans="2:14">
      <c r="B59" s="15"/>
      <c r="C59" s="15"/>
      <c r="D59" s="15"/>
      <c r="E59" s="6"/>
      <c r="F59" s="1"/>
      <c r="G59" s="1"/>
      <c r="H59" s="4"/>
      <c r="I59" s="1"/>
      <c r="J59" s="1"/>
      <c r="K59" s="1"/>
      <c r="L59" s="1"/>
      <c r="M59" s="1"/>
      <c r="N59" s="1"/>
    </row>
    <row r="60" spans="2:14">
      <c r="B60" s="15"/>
      <c r="C60" s="15"/>
      <c r="D60" s="15"/>
      <c r="E60" s="6"/>
      <c r="F60" s="1"/>
      <c r="G60" s="1"/>
      <c r="H60" s="4"/>
      <c r="I60" s="1"/>
      <c r="J60" s="1"/>
      <c r="K60" s="1"/>
      <c r="L60" s="1"/>
      <c r="M60" s="1"/>
      <c r="N60" s="1"/>
    </row>
    <row r="61" spans="2:14">
      <c r="B61" s="15"/>
      <c r="C61" s="15"/>
      <c r="D61" s="15"/>
      <c r="E61" s="6"/>
      <c r="F61" s="1"/>
      <c r="G61" s="1"/>
      <c r="H61" s="4"/>
      <c r="I61" s="1"/>
      <c r="J61" s="1"/>
      <c r="K61" s="1"/>
      <c r="L61" s="1"/>
      <c r="M61" s="1"/>
      <c r="N61" s="1"/>
    </row>
    <row r="62" spans="2:14">
      <c r="B62" s="15"/>
      <c r="C62" s="15"/>
      <c r="D62" s="15"/>
      <c r="E62" s="6"/>
      <c r="F62" s="1"/>
      <c r="G62" s="1"/>
      <c r="H62" s="4"/>
      <c r="I62" s="1"/>
      <c r="J62" s="1"/>
      <c r="K62" s="1"/>
      <c r="L62" s="1"/>
      <c r="M62" s="1"/>
      <c r="N62" s="1"/>
    </row>
    <row r="63" spans="2:14">
      <c r="B63" s="15"/>
      <c r="C63" s="15"/>
      <c r="D63" s="15"/>
      <c r="E63" s="6"/>
      <c r="F63" s="1"/>
      <c r="G63" s="1"/>
      <c r="H63" s="4"/>
      <c r="I63" s="1"/>
      <c r="J63" s="1"/>
      <c r="K63" s="1"/>
      <c r="L63" s="1"/>
      <c r="M63" s="1"/>
      <c r="N63" s="1"/>
    </row>
    <row r="64" spans="2:14">
      <c r="B64" s="15"/>
      <c r="C64" s="15"/>
      <c r="D64" s="15"/>
      <c r="E64" s="6"/>
      <c r="F64" s="1"/>
      <c r="G64" s="1"/>
      <c r="H64" s="4"/>
      <c r="I64" s="1"/>
      <c r="J64" s="1"/>
      <c r="K64" s="1"/>
      <c r="L64" s="1"/>
      <c r="M64" s="1"/>
      <c r="N64" s="1"/>
    </row>
    <row r="65" spans="2:14">
      <c r="B65" s="15"/>
      <c r="C65" s="15"/>
      <c r="D65" s="15"/>
      <c r="E65" s="6"/>
      <c r="F65" s="1"/>
      <c r="G65" s="1"/>
      <c r="H65" s="4"/>
      <c r="I65" s="1"/>
      <c r="J65" s="1"/>
      <c r="K65" s="1"/>
      <c r="L65" s="1"/>
      <c r="M65" s="1"/>
      <c r="N65" s="1"/>
    </row>
    <row r="66" spans="2:14">
      <c r="B66" s="15"/>
      <c r="C66" s="15"/>
      <c r="D66" s="15"/>
      <c r="E66" s="6"/>
      <c r="F66" s="1"/>
      <c r="G66" s="1"/>
      <c r="H66" s="4"/>
      <c r="I66" s="1"/>
      <c r="J66" s="1"/>
      <c r="K66" s="1"/>
      <c r="L66" s="1"/>
      <c r="M66" s="1"/>
      <c r="N66" s="1"/>
    </row>
    <row r="67" spans="2:14">
      <c r="B67" s="15"/>
      <c r="C67" s="15"/>
      <c r="D67" s="15"/>
      <c r="E67" s="6"/>
      <c r="F67" s="1"/>
      <c r="G67" s="1"/>
      <c r="H67" s="4"/>
      <c r="I67" s="1"/>
      <c r="J67" s="1"/>
      <c r="K67" s="1"/>
      <c r="L67" s="1"/>
      <c r="M67" s="1"/>
      <c r="N67" s="1"/>
    </row>
    <row r="68" spans="2:14">
      <c r="B68" s="15"/>
      <c r="C68" s="15"/>
      <c r="D68" s="15"/>
      <c r="E68" s="6"/>
      <c r="F68" s="1"/>
      <c r="G68" s="1"/>
      <c r="H68" s="4"/>
      <c r="I68" s="1"/>
      <c r="J68" s="1"/>
      <c r="K68" s="1"/>
      <c r="L68" s="1"/>
      <c r="M68" s="1"/>
      <c r="N68" s="1"/>
    </row>
    <row r="69" spans="2:14">
      <c r="B69" s="15"/>
      <c r="C69" s="15"/>
      <c r="D69" s="15"/>
      <c r="E69" s="6"/>
      <c r="F69" s="1"/>
      <c r="G69" s="1"/>
      <c r="H69" s="4"/>
      <c r="I69" s="1"/>
      <c r="J69" s="1"/>
      <c r="K69" s="1"/>
      <c r="L69" s="1"/>
      <c r="M69" s="1"/>
      <c r="N69" s="1"/>
    </row>
    <row r="70" spans="2:14">
      <c r="B70" s="15"/>
      <c r="C70" s="15"/>
      <c r="D70" s="15"/>
      <c r="E70" s="6"/>
      <c r="F70" s="1"/>
      <c r="G70" s="1"/>
      <c r="H70" s="4"/>
      <c r="I70" s="1"/>
      <c r="J70" s="1"/>
      <c r="K70" s="1"/>
      <c r="L70" s="1"/>
      <c r="M70" s="1"/>
      <c r="N70" s="1"/>
    </row>
    <row r="71" spans="2:14">
      <c r="B71" s="15"/>
      <c r="C71" s="15"/>
      <c r="D71" s="15"/>
      <c r="E71" s="6"/>
      <c r="F71" s="1"/>
      <c r="G71" s="1"/>
      <c r="H71" s="4"/>
      <c r="I71" s="1"/>
      <c r="J71" s="1"/>
      <c r="K71" s="1"/>
      <c r="L71" s="1"/>
      <c r="M71" s="1"/>
      <c r="N71" s="1"/>
    </row>
    <row r="72" spans="2:14">
      <c r="B72" s="15"/>
      <c r="C72" s="15"/>
      <c r="D72" s="15"/>
      <c r="E72" s="6"/>
      <c r="F72" s="1"/>
      <c r="G72" s="1"/>
      <c r="H72" s="4"/>
      <c r="I72" s="1"/>
      <c r="J72" s="1"/>
      <c r="K72" s="1"/>
      <c r="L72" s="1"/>
      <c r="M72" s="1"/>
      <c r="N72" s="1"/>
    </row>
    <row r="73" spans="2:14">
      <c r="B73" s="15"/>
      <c r="C73" s="15"/>
      <c r="D73" s="15"/>
      <c r="E73" s="6"/>
      <c r="F73" s="1"/>
      <c r="G73" s="1"/>
      <c r="H73" s="4"/>
      <c r="I73" s="1"/>
      <c r="J73" s="1"/>
      <c r="K73" s="1"/>
      <c r="L73" s="1"/>
      <c r="M73" s="1"/>
      <c r="N73" s="1"/>
    </row>
    <row r="74" spans="2:14">
      <c r="B74" s="15"/>
      <c r="C74" s="15"/>
      <c r="D74" s="15"/>
      <c r="E74" s="6"/>
      <c r="F74" s="1"/>
      <c r="G74" s="1"/>
      <c r="H74" s="4"/>
      <c r="I74" s="1"/>
      <c r="J74" s="1"/>
      <c r="K74" s="1"/>
      <c r="L74" s="1"/>
      <c r="M74" s="1"/>
      <c r="N74" s="1"/>
    </row>
    <row r="75" spans="2:14">
      <c r="B75" s="15"/>
      <c r="C75" s="15"/>
      <c r="D75" s="15"/>
      <c r="E75" s="6"/>
      <c r="F75" s="1"/>
      <c r="G75" s="1"/>
      <c r="H75" s="4"/>
      <c r="I75" s="1"/>
      <c r="J75" s="1"/>
      <c r="K75" s="1"/>
      <c r="L75" s="1"/>
      <c r="M75" s="1"/>
      <c r="N75" s="1"/>
    </row>
    <row r="76" spans="2:14">
      <c r="B76" s="15"/>
      <c r="C76" s="15"/>
      <c r="D76" s="15"/>
      <c r="E76" s="6"/>
      <c r="F76" s="1"/>
      <c r="G76" s="1"/>
      <c r="H76" s="4"/>
      <c r="I76" s="1"/>
      <c r="J76" s="1"/>
      <c r="K76" s="1"/>
      <c r="L76" s="1"/>
      <c r="M76" s="1"/>
      <c r="N76" s="1"/>
    </row>
    <row r="77" spans="2:14">
      <c r="B77" s="15"/>
      <c r="C77" s="15"/>
      <c r="D77" s="15"/>
      <c r="E77" s="6"/>
      <c r="F77" s="1"/>
      <c r="G77" s="1"/>
      <c r="H77" s="4"/>
      <c r="I77" s="1"/>
      <c r="J77" s="1"/>
      <c r="K77" s="1"/>
      <c r="L77" s="1"/>
      <c r="M77" s="1"/>
      <c r="N77" s="1"/>
    </row>
    <row r="78" spans="2:14">
      <c r="B78" s="15"/>
      <c r="C78" s="15"/>
      <c r="D78" s="15"/>
      <c r="E78" s="12"/>
      <c r="F78" s="1"/>
      <c r="G78" s="13"/>
      <c r="H78" s="4"/>
      <c r="I78" s="13"/>
      <c r="J78" s="13"/>
      <c r="K78" s="13"/>
      <c r="L78" s="13"/>
      <c r="M78" s="13"/>
      <c r="N78" s="13"/>
    </row>
    <row r="79" spans="2:14">
      <c r="B79" s="15"/>
      <c r="C79" s="31"/>
      <c r="D79" s="31"/>
      <c r="E79" s="14"/>
      <c r="F79" s="1"/>
      <c r="G79" s="13"/>
      <c r="H79" s="4"/>
      <c r="I79" s="13"/>
      <c r="J79" s="13"/>
      <c r="K79" s="13"/>
      <c r="L79" s="13"/>
      <c r="M79" s="13"/>
      <c r="N79" s="13"/>
    </row>
    <row r="80" spans="2:14">
      <c r="B80" s="15"/>
      <c r="C80" s="15"/>
      <c r="D80" s="15"/>
      <c r="E80" s="6"/>
      <c r="F80" s="1"/>
      <c r="G80" s="1"/>
      <c r="H80" s="4"/>
      <c r="I80" s="1"/>
      <c r="J80" s="1"/>
      <c r="K80" s="1"/>
      <c r="L80" s="1"/>
      <c r="M80" s="1"/>
      <c r="N80" s="1"/>
    </row>
    <row r="81" spans="2:14">
      <c r="B81" s="15"/>
      <c r="C81" s="15"/>
      <c r="D81" s="15"/>
      <c r="E81" s="6"/>
      <c r="F81" s="1"/>
      <c r="G81" s="1"/>
      <c r="H81" s="4"/>
      <c r="I81" s="1"/>
      <c r="J81" s="1"/>
      <c r="K81" s="1"/>
      <c r="L81" s="1"/>
      <c r="M81" s="1"/>
      <c r="N81" s="1"/>
    </row>
    <row r="82" spans="2:14">
      <c r="B82" s="15"/>
      <c r="C82" s="15"/>
      <c r="D82" s="15"/>
      <c r="E82" s="6"/>
      <c r="F82" s="1"/>
      <c r="G82" s="1"/>
      <c r="H82" s="4"/>
      <c r="I82" s="1"/>
      <c r="J82" s="1"/>
      <c r="K82" s="1"/>
      <c r="L82" s="1"/>
      <c r="M82" s="1"/>
      <c r="N82" s="1"/>
    </row>
    <row r="83" spans="2:14">
      <c r="B83" s="15"/>
      <c r="C83" s="15"/>
      <c r="D83" s="15"/>
      <c r="E83" s="6"/>
      <c r="F83" s="1"/>
      <c r="G83" s="1"/>
      <c r="H83" s="4"/>
      <c r="I83" s="1"/>
      <c r="J83" s="1"/>
      <c r="K83" s="1"/>
      <c r="L83" s="1"/>
      <c r="M83" s="1"/>
      <c r="N83" s="1"/>
    </row>
    <row r="84" spans="2:14">
      <c r="B84" s="15"/>
      <c r="C84" s="15"/>
      <c r="D84" s="15"/>
      <c r="E84" s="6"/>
      <c r="F84" s="1"/>
      <c r="G84" s="1"/>
      <c r="H84" s="4"/>
      <c r="I84" s="1"/>
      <c r="J84" s="1"/>
      <c r="K84" s="1"/>
      <c r="L84" s="1"/>
      <c r="M84" s="1"/>
      <c r="N84" s="1"/>
    </row>
    <row r="85" spans="2:14">
      <c r="B85" s="15"/>
      <c r="C85" s="15"/>
      <c r="D85" s="15"/>
      <c r="E85" s="6"/>
      <c r="F85" s="1"/>
      <c r="G85" s="1"/>
      <c r="H85" s="4"/>
      <c r="I85" s="1"/>
      <c r="J85" s="1"/>
      <c r="K85" s="1"/>
      <c r="L85" s="1"/>
      <c r="M85" s="1"/>
      <c r="N85" s="1"/>
    </row>
    <row r="86" spans="2:14">
      <c r="B86" s="15"/>
      <c r="E86" s="27"/>
      <c r="F86" s="1"/>
      <c r="G86" s="1"/>
      <c r="H86" s="4"/>
      <c r="I86" s="1"/>
      <c r="J86" s="1"/>
      <c r="K86" s="1"/>
      <c r="L86" s="1"/>
      <c r="M86" s="1"/>
      <c r="N86" s="1"/>
    </row>
    <row r="87" spans="2:14">
      <c r="B87" s="15"/>
      <c r="E87" s="28"/>
      <c r="F87" s="1"/>
      <c r="G87" s="1"/>
      <c r="H87" s="4"/>
      <c r="I87" s="1"/>
      <c r="J87" s="1"/>
      <c r="K87" s="1"/>
      <c r="L87" s="1"/>
      <c r="M87" s="1"/>
      <c r="N87" s="1"/>
    </row>
    <row r="88" spans="2:14">
      <c r="B88" s="15"/>
      <c r="E88" s="28"/>
      <c r="F88" s="1"/>
      <c r="G88" s="1"/>
      <c r="H88" s="4"/>
      <c r="I88" s="1"/>
      <c r="J88" s="1"/>
      <c r="K88" s="1"/>
      <c r="L88" s="1"/>
      <c r="M88" s="1"/>
      <c r="N88" s="1"/>
    </row>
    <row r="89" spans="2:14">
      <c r="B89" s="15"/>
      <c r="E89" s="28"/>
      <c r="F89" s="1"/>
      <c r="G89" s="1"/>
      <c r="H89" s="4"/>
      <c r="I89" s="1"/>
      <c r="J89" s="1"/>
      <c r="K89" s="1"/>
      <c r="L89" s="1"/>
      <c r="M89" s="1"/>
      <c r="N89" s="1"/>
    </row>
    <row r="90" spans="2:14">
      <c r="B90" s="15"/>
      <c r="E90" s="28"/>
      <c r="F90" s="1"/>
      <c r="G90" s="1"/>
      <c r="H90" s="4"/>
      <c r="I90" s="1"/>
      <c r="J90" s="1"/>
      <c r="K90" s="1"/>
      <c r="L90" s="1"/>
      <c r="M90" s="1"/>
      <c r="N90" s="1"/>
    </row>
    <row r="91" spans="2:14">
      <c r="B91" s="15"/>
      <c r="C91" s="15"/>
      <c r="D91" s="15"/>
      <c r="E91" s="6"/>
      <c r="F91" s="1"/>
      <c r="G91" s="1"/>
      <c r="H91" s="4"/>
      <c r="I91" s="1"/>
      <c r="J91" s="1"/>
      <c r="K91" s="1"/>
      <c r="L91" s="1"/>
      <c r="M91" s="1"/>
      <c r="N91" s="1"/>
    </row>
    <row r="92" spans="2:14">
      <c r="B92" s="15"/>
      <c r="C92" s="15"/>
      <c r="D92" s="15"/>
      <c r="E92" s="6"/>
      <c r="F92" s="1"/>
      <c r="G92" s="1"/>
      <c r="H92" s="4"/>
      <c r="I92" s="1"/>
      <c r="J92" s="1"/>
      <c r="K92" s="1"/>
      <c r="L92" s="1"/>
      <c r="M92" s="1"/>
      <c r="N92" s="1"/>
    </row>
    <row r="93" spans="2:14">
      <c r="B93" s="15"/>
      <c r="C93" s="15"/>
      <c r="D93" s="15"/>
      <c r="E93" s="6"/>
      <c r="F93" s="1"/>
      <c r="G93" s="1"/>
      <c r="H93" s="4"/>
      <c r="I93" s="1"/>
      <c r="J93" s="1"/>
      <c r="K93" s="1"/>
      <c r="L93" s="1"/>
      <c r="M93" s="1"/>
      <c r="N93" s="1"/>
    </row>
    <row r="94" spans="2:14">
      <c r="B94" s="15"/>
      <c r="C94" s="15"/>
      <c r="D94" s="15"/>
      <c r="E94" s="6"/>
      <c r="F94" s="1"/>
      <c r="G94" s="1"/>
      <c r="H94" s="4"/>
      <c r="I94" s="1"/>
      <c r="J94" s="1"/>
      <c r="K94" s="1"/>
      <c r="L94" s="1"/>
      <c r="M94" s="1"/>
      <c r="N94" s="1"/>
    </row>
    <row r="95" spans="2:14">
      <c r="B95" s="15"/>
      <c r="C95" s="32"/>
      <c r="D95" s="32"/>
      <c r="E95" s="17"/>
      <c r="F95" s="18"/>
      <c r="G95" s="18"/>
      <c r="H95" s="4"/>
      <c r="I95" s="18"/>
      <c r="J95" s="18"/>
      <c r="K95" s="18"/>
      <c r="L95" s="18"/>
      <c r="M95" s="18"/>
      <c r="N95" s="18"/>
    </row>
    <row r="96" spans="2:14">
      <c r="B96" s="15"/>
      <c r="F96" s="18"/>
      <c r="H96" s="4"/>
    </row>
    <row r="97" spans="2:14">
      <c r="B97" s="15"/>
      <c r="C97" s="32"/>
      <c r="D97" s="32"/>
      <c r="E97" s="17"/>
      <c r="F97" s="18"/>
      <c r="G97" s="18"/>
      <c r="H97" s="4"/>
      <c r="I97" s="18"/>
      <c r="J97" s="18"/>
      <c r="K97" s="18"/>
      <c r="L97" s="18"/>
      <c r="M97" s="18"/>
      <c r="N97" s="18"/>
    </row>
    <row r="98" spans="2:14">
      <c r="B98" s="15"/>
      <c r="F98" s="18"/>
      <c r="H98" s="4"/>
    </row>
    <row r="99" spans="2:14">
      <c r="B99" s="15"/>
      <c r="C99" s="32"/>
      <c r="D99" s="32"/>
      <c r="E99" s="17"/>
      <c r="F99" s="18"/>
      <c r="G99" s="18"/>
      <c r="H99" s="4"/>
      <c r="I99" s="18"/>
      <c r="J99" s="18"/>
      <c r="K99" s="18"/>
      <c r="L99" s="18"/>
      <c r="M99" s="18"/>
      <c r="N99" s="18"/>
    </row>
    <row r="100" spans="2:14">
      <c r="B100" s="15"/>
      <c r="F100" s="18"/>
      <c r="H100" s="4"/>
    </row>
    <row r="101" spans="2:14">
      <c r="B101" s="15"/>
      <c r="C101" s="32"/>
      <c r="D101" s="32"/>
      <c r="E101" s="17"/>
      <c r="F101" s="18"/>
      <c r="G101" s="18"/>
      <c r="H101" s="4"/>
      <c r="I101" s="18"/>
      <c r="J101" s="18"/>
      <c r="K101" s="18"/>
      <c r="L101" s="18"/>
      <c r="M101" s="18"/>
      <c r="N101" s="18"/>
    </row>
    <row r="102" spans="2:14">
      <c r="B102" s="15"/>
      <c r="C102" s="15"/>
      <c r="D102" s="15"/>
      <c r="E102" s="12"/>
      <c r="F102" s="18"/>
      <c r="H102" s="4"/>
    </row>
    <row r="103" spans="2:14">
      <c r="B103" s="15"/>
      <c r="C103" s="15"/>
      <c r="D103" s="15"/>
      <c r="E103" s="12"/>
      <c r="F103" s="18"/>
      <c r="H103" s="4"/>
    </row>
    <row r="104" spans="2:14">
      <c r="B104" s="15"/>
      <c r="C104" s="15"/>
      <c r="D104" s="15"/>
      <c r="E104" s="12"/>
      <c r="F104" s="18"/>
      <c r="H104" s="4"/>
    </row>
    <row r="105" spans="2:14">
      <c r="B105" s="15"/>
      <c r="C105" s="15"/>
      <c r="D105" s="15"/>
      <c r="E105" s="12"/>
      <c r="F105" s="18"/>
      <c r="H105" s="4"/>
    </row>
    <row r="106" spans="2:14">
      <c r="B106" s="15"/>
      <c r="C106" s="15"/>
      <c r="D106" s="15"/>
      <c r="E106" s="12"/>
      <c r="F106" s="18"/>
      <c r="H106" s="4"/>
    </row>
    <row r="107" spans="2:14">
      <c r="B107" s="15"/>
      <c r="C107" s="15"/>
      <c r="D107" s="15"/>
      <c r="E107" s="12"/>
      <c r="F107" s="18"/>
      <c r="H107" s="4"/>
    </row>
    <row r="108" spans="2:14">
      <c r="B108" s="15"/>
      <c r="C108" s="15"/>
      <c r="D108" s="15"/>
      <c r="E108" s="12"/>
      <c r="F108" s="18"/>
      <c r="H108" s="4"/>
    </row>
    <row r="109" spans="2:14">
      <c r="B109" s="15"/>
      <c r="C109" s="15"/>
      <c r="D109" s="15"/>
      <c r="E109" s="12"/>
      <c r="F109" s="18"/>
      <c r="H109" s="4"/>
    </row>
    <row r="110" spans="2:14">
      <c r="B110" s="15"/>
      <c r="C110" s="15"/>
      <c r="D110" s="15"/>
      <c r="E110" s="12"/>
      <c r="F110" s="18"/>
      <c r="H110" s="4"/>
    </row>
    <row r="111" spans="2:14">
      <c r="B111" s="15"/>
      <c r="C111" s="15"/>
      <c r="D111" s="15"/>
      <c r="E111" s="12"/>
      <c r="F111" s="18"/>
      <c r="H111" s="4"/>
    </row>
    <row r="112" spans="2:14">
      <c r="B112" s="15"/>
      <c r="C112" s="15"/>
      <c r="D112" s="15"/>
      <c r="E112" s="12"/>
      <c r="F112" s="18"/>
      <c r="H112" s="4"/>
    </row>
    <row r="113" spans="1:16">
      <c r="B113" s="15"/>
      <c r="F113" s="18"/>
      <c r="H113" s="4"/>
    </row>
    <row r="114" spans="1:16">
      <c r="B114" s="15"/>
      <c r="F114" s="18"/>
      <c r="H114" s="4"/>
    </row>
    <row r="115" spans="1:16">
      <c r="B115" s="15"/>
      <c r="F115" s="18"/>
      <c r="H115" s="4"/>
    </row>
    <row r="116" spans="1:16">
      <c r="B116" s="15"/>
      <c r="F116" s="18"/>
      <c r="H116" s="4"/>
    </row>
    <row r="117" spans="1:16">
      <c r="B117" s="15"/>
      <c r="F117" s="18"/>
      <c r="H117" s="4"/>
    </row>
    <row r="118" spans="1:16">
      <c r="B118" s="15"/>
      <c r="F118" s="18"/>
      <c r="H118" s="4"/>
    </row>
    <row r="119" spans="1:16">
      <c r="B119" s="15"/>
      <c r="F119" s="18"/>
      <c r="H119" s="4"/>
    </row>
    <row r="120" spans="1:16">
      <c r="B120" s="15"/>
      <c r="F120" s="18"/>
      <c r="H120" s="4"/>
    </row>
    <row r="121" spans="1:16">
      <c r="B121" s="15"/>
      <c r="F121" s="18"/>
      <c r="H121" s="4"/>
    </row>
    <row r="122" spans="1:16">
      <c r="B122" s="15"/>
      <c r="F122" s="18"/>
      <c r="H122" s="4"/>
    </row>
    <row r="123" spans="1:16">
      <c r="B123" s="15"/>
      <c r="F123" s="18"/>
      <c r="H123" s="4"/>
    </row>
    <row r="127" spans="1:16">
      <c r="C127" s="72"/>
      <c r="D127" s="72"/>
    </row>
    <row r="128" spans="1:16" s="2" customFormat="1">
      <c r="A128"/>
      <c r="H128" s="3"/>
      <c r="P128"/>
    </row>
    <row r="129" spans="1:16" s="2" customFormat="1">
      <c r="A129"/>
      <c r="H129" s="3"/>
      <c r="P129"/>
    </row>
    <row r="130" spans="1:16" s="2" customFormat="1">
      <c r="A130"/>
      <c r="H130" s="3"/>
      <c r="P130"/>
    </row>
    <row r="131" spans="1:16" s="2" customFormat="1">
      <c r="A131"/>
      <c r="H131" s="3"/>
      <c r="P131"/>
    </row>
    <row r="132" spans="1:16" s="2" customFormat="1">
      <c r="A132"/>
      <c r="H132" s="3"/>
      <c r="P132"/>
    </row>
    <row r="133" spans="1:16" s="2" customFormat="1">
      <c r="A133"/>
      <c r="H133" s="3"/>
      <c r="P133"/>
    </row>
    <row r="134" spans="1:16" s="2" customFormat="1">
      <c r="A134"/>
      <c r="H134" s="3"/>
      <c r="P134"/>
    </row>
    <row r="135" spans="1:16" s="2" customFormat="1">
      <c r="A135"/>
      <c r="H135" s="3"/>
      <c r="P135"/>
    </row>
    <row r="136" spans="1:16" s="2" customFormat="1">
      <c r="A136"/>
      <c r="H136" s="3"/>
      <c r="P136"/>
    </row>
    <row r="137" spans="1:16" s="2" customFormat="1">
      <c r="A137"/>
      <c r="H137" s="3"/>
      <c r="P137"/>
    </row>
    <row r="138" spans="1:16" s="2" customFormat="1">
      <c r="A138"/>
      <c r="H138" s="3"/>
      <c r="P138"/>
    </row>
    <row r="139" spans="1:16" s="2" customFormat="1">
      <c r="A139"/>
      <c r="H139" s="3"/>
      <c r="P139"/>
    </row>
    <row r="140" spans="1:16" s="2" customFormat="1">
      <c r="A140"/>
      <c r="H140" s="3"/>
      <c r="P140"/>
    </row>
    <row r="141" spans="1:16" s="2" customFormat="1">
      <c r="A141"/>
      <c r="H141" s="3"/>
      <c r="P141"/>
    </row>
    <row r="142" spans="1:16" s="2" customFormat="1">
      <c r="A142"/>
      <c r="H142" s="3"/>
      <c r="P142"/>
    </row>
    <row r="143" spans="1:16" s="2" customFormat="1">
      <c r="A143"/>
      <c r="H143" s="3"/>
      <c r="P143"/>
    </row>
    <row r="144" spans="1:16" s="2" customFormat="1">
      <c r="A144"/>
      <c r="H144" s="3"/>
      <c r="P144"/>
    </row>
    <row r="145" spans="1:16" s="2" customFormat="1">
      <c r="A145"/>
      <c r="H145" s="3"/>
      <c r="P145"/>
    </row>
    <row r="146" spans="1:16" s="2" customFormat="1">
      <c r="A146"/>
      <c r="H146" s="3"/>
      <c r="P146"/>
    </row>
    <row r="147" spans="1:16" s="2" customFormat="1">
      <c r="A147"/>
      <c r="H147" s="3"/>
      <c r="P147"/>
    </row>
    <row r="148" spans="1:16" s="2" customFormat="1">
      <c r="A148"/>
      <c r="H148" s="3"/>
      <c r="P148"/>
    </row>
    <row r="149" spans="1:16" s="2" customFormat="1">
      <c r="A149"/>
      <c r="H149" s="3"/>
      <c r="P149"/>
    </row>
    <row r="150" spans="1:16" s="2" customFormat="1">
      <c r="A150"/>
      <c r="H150" s="3"/>
      <c r="P150"/>
    </row>
    <row r="151" spans="1:16" s="2" customFormat="1">
      <c r="A151"/>
      <c r="H151" s="3"/>
      <c r="P151"/>
    </row>
    <row r="152" spans="1:16" s="2" customFormat="1">
      <c r="A152"/>
      <c r="H152" s="3"/>
      <c r="P152"/>
    </row>
    <row r="153" spans="1:16" s="2" customFormat="1">
      <c r="A153"/>
      <c r="H153" s="3"/>
      <c r="P153"/>
    </row>
    <row r="154" spans="1:16" s="2" customFormat="1">
      <c r="A154"/>
      <c r="H154" s="3"/>
      <c r="P154"/>
    </row>
    <row r="155" spans="1:16" s="2" customFormat="1">
      <c r="A155"/>
      <c r="H155" s="3"/>
      <c r="P155"/>
    </row>
    <row r="156" spans="1:16" s="2" customFormat="1">
      <c r="A156"/>
      <c r="H156" s="3"/>
      <c r="P156"/>
    </row>
    <row r="157" spans="1:16" s="2" customFormat="1">
      <c r="A157"/>
      <c r="H157" s="3"/>
      <c r="P157"/>
    </row>
    <row r="158" spans="1:16" s="2" customFormat="1">
      <c r="A158"/>
      <c r="H158" s="3"/>
      <c r="P158"/>
    </row>
    <row r="159" spans="1:16" s="2" customFormat="1">
      <c r="A159"/>
      <c r="H159" s="3"/>
      <c r="P159"/>
    </row>
    <row r="160" spans="1:16" s="2" customFormat="1">
      <c r="A160"/>
      <c r="H160" s="3"/>
      <c r="P160"/>
    </row>
    <row r="161" spans="1:16" s="2" customFormat="1">
      <c r="A161"/>
      <c r="H161" s="3"/>
      <c r="P161"/>
    </row>
    <row r="162" spans="1:16" s="2" customFormat="1">
      <c r="A162"/>
      <c r="H162" s="3"/>
      <c r="P162"/>
    </row>
    <row r="163" spans="1:16" s="2" customFormat="1">
      <c r="A163"/>
      <c r="H163" s="3"/>
      <c r="P163"/>
    </row>
    <row r="164" spans="1:16" s="2" customFormat="1">
      <c r="A164"/>
      <c r="H164" s="3"/>
      <c r="P164"/>
    </row>
    <row r="165" spans="1:16" s="2" customFormat="1">
      <c r="A165"/>
      <c r="H165" s="3"/>
      <c r="P165"/>
    </row>
    <row r="166" spans="1:16" s="2" customFormat="1">
      <c r="A166"/>
      <c r="H166" s="3"/>
      <c r="P166"/>
    </row>
    <row r="167" spans="1:16" s="2" customFormat="1">
      <c r="A167"/>
      <c r="H167" s="3"/>
      <c r="P167"/>
    </row>
    <row r="168" spans="1:16" s="2" customFormat="1">
      <c r="A168"/>
      <c r="H168" s="3"/>
      <c r="P168"/>
    </row>
    <row r="169" spans="1:16" s="2" customFormat="1">
      <c r="A169"/>
      <c r="H169" s="3"/>
      <c r="P169"/>
    </row>
    <row r="170" spans="1:16" s="2" customFormat="1">
      <c r="A170"/>
      <c r="H170" s="3"/>
      <c r="P170"/>
    </row>
    <row r="171" spans="1:16" s="2" customFormat="1">
      <c r="A171"/>
      <c r="H171" s="3"/>
      <c r="P171"/>
    </row>
    <row r="172" spans="1:16" s="2" customFormat="1">
      <c r="A172"/>
      <c r="H172" s="3"/>
      <c r="P172"/>
    </row>
    <row r="173" spans="1:16" s="2" customFormat="1">
      <c r="A173"/>
      <c r="H173" s="3"/>
      <c r="P173"/>
    </row>
    <row r="174" spans="1:16" s="2" customFormat="1">
      <c r="A174"/>
      <c r="H174" s="3"/>
      <c r="P174"/>
    </row>
    <row r="175" spans="1:16" s="2" customFormat="1">
      <c r="A175"/>
      <c r="H175" s="3"/>
      <c r="P175"/>
    </row>
    <row r="176" spans="1:16" s="2" customFormat="1">
      <c r="A176"/>
      <c r="H176" s="3"/>
      <c r="P176"/>
    </row>
    <row r="177" spans="1:16" s="2" customFormat="1">
      <c r="A177"/>
      <c r="H177" s="3"/>
      <c r="P177"/>
    </row>
    <row r="178" spans="1:16" s="2" customFormat="1">
      <c r="A178"/>
      <c r="H178" s="3"/>
      <c r="P178"/>
    </row>
    <row r="179" spans="1:16" s="2" customFormat="1">
      <c r="A179"/>
      <c r="H179" s="3"/>
      <c r="P179"/>
    </row>
    <row r="180" spans="1:16" s="2" customFormat="1">
      <c r="A180"/>
      <c r="H180" s="3"/>
      <c r="P180"/>
    </row>
    <row r="181" spans="1:16" s="2" customFormat="1">
      <c r="A181"/>
      <c r="H181" s="3"/>
      <c r="P181"/>
    </row>
    <row r="182" spans="1:16" s="2" customFormat="1">
      <c r="A182"/>
      <c r="H182" s="3"/>
      <c r="P182"/>
    </row>
    <row r="183" spans="1:16" s="2" customFormat="1">
      <c r="A183"/>
      <c r="H183" s="3"/>
      <c r="P183"/>
    </row>
    <row r="184" spans="1:16" s="2" customFormat="1">
      <c r="A184"/>
      <c r="H184" s="3"/>
      <c r="P184"/>
    </row>
    <row r="185" spans="1:16" s="2" customFormat="1">
      <c r="A185"/>
      <c r="H185" s="3"/>
      <c r="P185"/>
    </row>
    <row r="186" spans="1:16" s="2" customFormat="1">
      <c r="A186"/>
      <c r="H186" s="3"/>
      <c r="P186"/>
    </row>
    <row r="187" spans="1:16" s="2" customFormat="1">
      <c r="A187"/>
      <c r="H187" s="3"/>
      <c r="P187"/>
    </row>
    <row r="188" spans="1:16" s="2" customFormat="1">
      <c r="A188"/>
      <c r="H188" s="3"/>
      <c r="P188"/>
    </row>
    <row r="189" spans="1:16" s="2" customFormat="1">
      <c r="A189"/>
      <c r="H189" s="3"/>
      <c r="P189"/>
    </row>
    <row r="190" spans="1:16" s="2" customFormat="1">
      <c r="A190"/>
      <c r="H190" s="3"/>
      <c r="P190"/>
    </row>
    <row r="191" spans="1:16" s="2" customFormat="1">
      <c r="A191"/>
      <c r="H191" s="3"/>
      <c r="P191"/>
    </row>
    <row r="192" spans="1:16" s="2" customFormat="1">
      <c r="A192"/>
      <c r="H192" s="3"/>
      <c r="P192"/>
    </row>
    <row r="193" spans="1:16" s="2" customFormat="1">
      <c r="A193"/>
      <c r="H193" s="3"/>
      <c r="P193"/>
    </row>
    <row r="194" spans="1:16" s="2" customFormat="1">
      <c r="A194"/>
      <c r="H194" s="3"/>
      <c r="P194"/>
    </row>
    <row r="195" spans="1:16" s="2" customFormat="1">
      <c r="A195"/>
      <c r="H195" s="3"/>
      <c r="P195"/>
    </row>
    <row r="196" spans="1:16" s="2" customFormat="1">
      <c r="A196"/>
      <c r="H196" s="3"/>
      <c r="P196"/>
    </row>
    <row r="197" spans="1:16" s="2" customFormat="1">
      <c r="A197"/>
      <c r="H197" s="3"/>
      <c r="P197"/>
    </row>
    <row r="198" spans="1:16" s="2" customFormat="1">
      <c r="A198"/>
      <c r="H198" s="3"/>
      <c r="P198"/>
    </row>
    <row r="199" spans="1:16" s="2" customFormat="1">
      <c r="A199"/>
      <c r="H199" s="3"/>
      <c r="P199"/>
    </row>
    <row r="200" spans="1:16" s="2" customFormat="1">
      <c r="A200"/>
      <c r="H200" s="3"/>
      <c r="P200"/>
    </row>
    <row r="201" spans="1:16" s="2" customFormat="1">
      <c r="A201"/>
      <c r="H201" s="3"/>
      <c r="P201"/>
    </row>
    <row r="202" spans="1:16" s="2" customFormat="1">
      <c r="A202"/>
      <c r="H202" s="3"/>
      <c r="P202"/>
    </row>
    <row r="203" spans="1:16" s="2" customFormat="1">
      <c r="A203"/>
      <c r="H203" s="3"/>
      <c r="P203"/>
    </row>
    <row r="204" spans="1:16" s="2" customFormat="1">
      <c r="A204"/>
      <c r="H204" s="3"/>
      <c r="P204"/>
    </row>
    <row r="205" spans="1:16" s="2" customFormat="1">
      <c r="A205"/>
      <c r="H205" s="3"/>
      <c r="P205"/>
    </row>
    <row r="206" spans="1:16" s="2" customFormat="1">
      <c r="A206"/>
      <c r="H206" s="3"/>
      <c r="P206"/>
    </row>
    <row r="207" spans="1:16" s="2" customFormat="1">
      <c r="A207"/>
      <c r="H207" s="3"/>
      <c r="P207"/>
    </row>
    <row r="208" spans="1:16" s="2" customFormat="1">
      <c r="A208"/>
      <c r="H208" s="3"/>
      <c r="P208"/>
    </row>
    <row r="209" spans="1:16" s="2" customFormat="1">
      <c r="A209"/>
      <c r="H209" s="3"/>
      <c r="P209"/>
    </row>
    <row r="210" spans="1:16" s="2" customFormat="1">
      <c r="A210"/>
      <c r="H210" s="3"/>
      <c r="P210"/>
    </row>
    <row r="211" spans="1:16" s="2" customFormat="1">
      <c r="A211"/>
      <c r="H211" s="3"/>
      <c r="P211"/>
    </row>
    <row r="212" spans="1:16" s="2" customFormat="1">
      <c r="A212"/>
      <c r="H212" s="3"/>
      <c r="P212"/>
    </row>
    <row r="213" spans="1:16" s="2" customFormat="1">
      <c r="A213"/>
      <c r="H213" s="3"/>
      <c r="P213"/>
    </row>
    <row r="214" spans="1:16" s="2" customFormat="1">
      <c r="A214"/>
      <c r="H214" s="3"/>
      <c r="P214"/>
    </row>
    <row r="215" spans="1:16" s="2" customFormat="1">
      <c r="A215"/>
      <c r="H215" s="3"/>
      <c r="P215"/>
    </row>
    <row r="216" spans="1:16" s="2" customFormat="1">
      <c r="A216"/>
      <c r="H216" s="3"/>
      <c r="P216"/>
    </row>
    <row r="217" spans="1:16" s="2" customFormat="1">
      <c r="A217"/>
      <c r="H217" s="3"/>
      <c r="P217"/>
    </row>
    <row r="218" spans="1:16" s="2" customFormat="1">
      <c r="A218"/>
      <c r="H218" s="3"/>
      <c r="P218"/>
    </row>
    <row r="219" spans="1:16" s="2" customFormat="1">
      <c r="A219"/>
      <c r="H219" s="3"/>
      <c r="P219"/>
    </row>
    <row r="220" spans="1:16" s="2" customFormat="1">
      <c r="A220"/>
      <c r="H220" s="3"/>
      <c r="P220"/>
    </row>
    <row r="221" spans="1:16" s="2" customFormat="1">
      <c r="A221"/>
      <c r="H221" s="3"/>
      <c r="P221"/>
    </row>
    <row r="222" spans="1:16" s="2" customFormat="1">
      <c r="A222"/>
      <c r="H222" s="3"/>
      <c r="P222"/>
    </row>
    <row r="223" spans="1:16" s="2" customFormat="1">
      <c r="A223"/>
      <c r="H223" s="3"/>
      <c r="P223"/>
    </row>
    <row r="224" spans="1:16" s="2" customFormat="1">
      <c r="A224"/>
      <c r="H224" s="3"/>
      <c r="P224"/>
    </row>
    <row r="225" spans="1:16" s="2" customFormat="1">
      <c r="A225"/>
      <c r="H225" s="3"/>
      <c r="P225"/>
    </row>
    <row r="226" spans="1:16" s="2" customFormat="1">
      <c r="A226"/>
      <c r="H226" s="3"/>
      <c r="P226"/>
    </row>
    <row r="227" spans="1:16" s="2" customFormat="1">
      <c r="A227"/>
      <c r="H227" s="3"/>
      <c r="P227"/>
    </row>
    <row r="228" spans="1:16" s="2" customFormat="1">
      <c r="A228"/>
      <c r="H228" s="3"/>
      <c r="P228"/>
    </row>
    <row r="229" spans="1:16" s="2" customFormat="1">
      <c r="A229"/>
      <c r="H229" s="3"/>
      <c r="P229"/>
    </row>
    <row r="230" spans="1:16" s="2" customFormat="1">
      <c r="A230"/>
      <c r="H230" s="3"/>
      <c r="P230"/>
    </row>
    <row r="231" spans="1:16" s="2" customFormat="1">
      <c r="A231"/>
      <c r="H231" s="3"/>
      <c r="P231"/>
    </row>
    <row r="232" spans="1:16" s="2" customFormat="1">
      <c r="A232"/>
      <c r="H232" s="3"/>
      <c r="P232"/>
    </row>
    <row r="233" spans="1:16" s="2" customFormat="1">
      <c r="A233"/>
      <c r="H233" s="3"/>
      <c r="P233"/>
    </row>
    <row r="234" spans="1:16" s="2" customFormat="1">
      <c r="A234"/>
      <c r="H234" s="3"/>
      <c r="P234"/>
    </row>
    <row r="235" spans="1:16" s="2" customFormat="1">
      <c r="A235"/>
      <c r="H235" s="3"/>
      <c r="P235"/>
    </row>
    <row r="236" spans="1:16" s="2" customFormat="1">
      <c r="A236"/>
      <c r="H236" s="3"/>
      <c r="P236"/>
    </row>
    <row r="237" spans="1:16" s="2" customFormat="1">
      <c r="A237"/>
      <c r="H237" s="3"/>
      <c r="P237"/>
    </row>
    <row r="238" spans="1:16" s="2" customFormat="1">
      <c r="A238"/>
      <c r="H238" s="3"/>
      <c r="P238"/>
    </row>
    <row r="239" spans="1:16" s="2" customFormat="1">
      <c r="A239"/>
      <c r="H239" s="3"/>
      <c r="P239"/>
    </row>
    <row r="240" spans="1:16" s="2" customFormat="1">
      <c r="A240"/>
      <c r="H240" s="3"/>
      <c r="P240"/>
    </row>
    <row r="241" spans="1:16" s="2" customFormat="1">
      <c r="A241"/>
      <c r="H241" s="3"/>
      <c r="P241"/>
    </row>
    <row r="242" spans="1:16" s="2" customFormat="1">
      <c r="A242"/>
      <c r="H242" s="3"/>
      <c r="P242"/>
    </row>
    <row r="243" spans="1:16" s="2" customFormat="1">
      <c r="A243"/>
      <c r="H243" s="3"/>
      <c r="P243"/>
    </row>
    <row r="244" spans="1:16" s="2" customFormat="1">
      <c r="A244"/>
      <c r="H244" s="3"/>
      <c r="P244"/>
    </row>
    <row r="245" spans="1:16" s="2" customFormat="1">
      <c r="A245"/>
      <c r="H245" s="3"/>
      <c r="P245"/>
    </row>
    <row r="246" spans="1:16" s="2" customFormat="1">
      <c r="A246"/>
      <c r="H246" s="3"/>
      <c r="P246"/>
    </row>
    <row r="247" spans="1:16" s="2" customFormat="1">
      <c r="A247"/>
      <c r="H247" s="3"/>
      <c r="P247"/>
    </row>
    <row r="248" spans="1:16" s="2" customFormat="1">
      <c r="A248"/>
      <c r="H248" s="3"/>
      <c r="P248"/>
    </row>
    <row r="249" spans="1:16" s="2" customFormat="1">
      <c r="A249"/>
      <c r="H249" s="3"/>
      <c r="P249"/>
    </row>
    <row r="250" spans="1:16" s="2" customFormat="1">
      <c r="A250"/>
      <c r="H250" s="3"/>
      <c r="P250"/>
    </row>
    <row r="251" spans="1:16" s="2" customFormat="1">
      <c r="A251"/>
      <c r="H251" s="3"/>
      <c r="P251"/>
    </row>
    <row r="252" spans="1:16" s="2" customFormat="1">
      <c r="A252"/>
      <c r="H252" s="3"/>
      <c r="P252"/>
    </row>
    <row r="253" spans="1:16" s="2" customFormat="1">
      <c r="A253"/>
      <c r="H253" s="3"/>
      <c r="P253"/>
    </row>
    <row r="254" spans="1:16" s="2" customFormat="1">
      <c r="A254"/>
      <c r="H254" s="3"/>
      <c r="P254"/>
    </row>
    <row r="255" spans="1:16" s="2" customFormat="1">
      <c r="A255"/>
      <c r="H255" s="3"/>
      <c r="P255"/>
    </row>
    <row r="256" spans="1:16" s="2" customFormat="1">
      <c r="A256"/>
      <c r="H256" s="3"/>
      <c r="P256"/>
    </row>
    <row r="257" spans="1:16" s="2" customFormat="1">
      <c r="A257"/>
      <c r="H257" s="3"/>
      <c r="P257"/>
    </row>
    <row r="258" spans="1:16" s="2" customFormat="1">
      <c r="A258"/>
      <c r="H258" s="3"/>
      <c r="P258"/>
    </row>
    <row r="259" spans="1:16" s="2" customFormat="1">
      <c r="A259"/>
      <c r="H259" s="3"/>
      <c r="P259"/>
    </row>
    <row r="260" spans="1:16" s="2" customFormat="1">
      <c r="A260"/>
      <c r="E260" s="8"/>
      <c r="H260" s="3"/>
      <c r="P260"/>
    </row>
    <row r="261" spans="1:16" s="2" customFormat="1">
      <c r="A261"/>
      <c r="E261" s="8"/>
      <c r="H261" s="3"/>
      <c r="P261"/>
    </row>
    <row r="262" spans="1:16" s="2" customFormat="1">
      <c r="A262"/>
      <c r="E262" s="8"/>
      <c r="H262" s="3"/>
      <c r="P262"/>
    </row>
    <row r="263" spans="1:16" s="2" customFormat="1">
      <c r="A263"/>
      <c r="E263" s="8"/>
      <c r="H263" s="3"/>
      <c r="P263"/>
    </row>
    <row r="264" spans="1:16" s="2" customFormat="1">
      <c r="A264"/>
      <c r="E264" s="8"/>
      <c r="H264" s="3"/>
      <c r="P264"/>
    </row>
    <row r="265" spans="1:16" s="2" customFormat="1">
      <c r="A265"/>
      <c r="E265" s="8"/>
      <c r="H265" s="3"/>
      <c r="P265"/>
    </row>
    <row r="266" spans="1:16" s="2" customFormat="1">
      <c r="A266"/>
      <c r="E266" s="8"/>
      <c r="H266" s="3"/>
      <c r="P266"/>
    </row>
    <row r="267" spans="1:16" s="2" customFormat="1">
      <c r="A267"/>
      <c r="E267" s="8"/>
      <c r="H267" s="3"/>
      <c r="P267"/>
    </row>
    <row r="268" spans="1:16" s="2" customFormat="1">
      <c r="A268"/>
      <c r="E268" s="8"/>
      <c r="H268" s="3"/>
      <c r="P268"/>
    </row>
    <row r="269" spans="1:16" s="2" customFormat="1">
      <c r="A269"/>
      <c r="E269" s="8"/>
      <c r="H269" s="3"/>
      <c r="P269"/>
    </row>
    <row r="270" spans="1:16" s="2" customFormat="1">
      <c r="A270"/>
      <c r="E270" s="8"/>
      <c r="H270" s="3"/>
      <c r="P270"/>
    </row>
    <row r="271" spans="1:16" s="2" customFormat="1">
      <c r="A271"/>
      <c r="E271" s="8"/>
      <c r="H271" s="3"/>
      <c r="P271"/>
    </row>
    <row r="272" spans="1:16" s="2" customFormat="1">
      <c r="A272"/>
      <c r="E272" s="8"/>
      <c r="H272" s="3"/>
      <c r="P272"/>
    </row>
    <row r="273" spans="1:16" s="2" customFormat="1">
      <c r="A273"/>
      <c r="E273" s="8"/>
      <c r="H273" s="3"/>
      <c r="P273"/>
    </row>
    <row r="274" spans="1:16" s="2" customFormat="1">
      <c r="A274"/>
      <c r="E274" s="8"/>
      <c r="H274" s="3"/>
      <c r="P274"/>
    </row>
    <row r="275" spans="1:16" s="2" customFormat="1">
      <c r="A275"/>
      <c r="E275" s="8"/>
      <c r="H275" s="3"/>
      <c r="P275"/>
    </row>
    <row r="276" spans="1:16" s="2" customFormat="1">
      <c r="A276"/>
      <c r="E276" s="8"/>
      <c r="H276" s="3"/>
      <c r="P276"/>
    </row>
    <row r="277" spans="1:16" s="2" customFormat="1">
      <c r="A277"/>
      <c r="E277" s="8"/>
      <c r="H277" s="3"/>
      <c r="P277"/>
    </row>
    <row r="278" spans="1:16" s="2" customFormat="1">
      <c r="A278"/>
      <c r="E278" s="8"/>
      <c r="H278" s="3"/>
      <c r="P278"/>
    </row>
    <row r="279" spans="1:16" s="2" customFormat="1">
      <c r="A279"/>
      <c r="E279" s="8"/>
      <c r="H279" s="3"/>
      <c r="P279"/>
    </row>
    <row r="280" spans="1:16" s="2" customFormat="1">
      <c r="A280"/>
      <c r="E280" s="8"/>
      <c r="H280" s="3"/>
      <c r="P280"/>
    </row>
    <row r="281" spans="1:16" s="2" customFormat="1">
      <c r="A281"/>
      <c r="E281" s="8"/>
      <c r="H281" s="3"/>
      <c r="P281"/>
    </row>
    <row r="282" spans="1:16" s="2" customFormat="1">
      <c r="A282"/>
      <c r="E282" s="8"/>
      <c r="H282" s="3"/>
      <c r="P282"/>
    </row>
    <row r="283" spans="1:16" s="2" customFormat="1">
      <c r="A283"/>
      <c r="E283" s="8"/>
      <c r="H283" s="3"/>
      <c r="P283"/>
    </row>
    <row r="284" spans="1:16" s="2" customFormat="1">
      <c r="A284"/>
      <c r="E284" s="8"/>
      <c r="H284" s="3"/>
      <c r="P284"/>
    </row>
    <row r="285" spans="1:16" s="2" customFormat="1">
      <c r="A285"/>
      <c r="E285" s="8"/>
      <c r="H285" s="3"/>
      <c r="P285"/>
    </row>
    <row r="286" spans="1:16" s="2" customFormat="1">
      <c r="A286"/>
      <c r="E286" s="8"/>
      <c r="H286" s="3"/>
      <c r="P286"/>
    </row>
    <row r="287" spans="1:16" s="2" customFormat="1">
      <c r="A287"/>
      <c r="E287" s="8"/>
      <c r="H287" s="3"/>
      <c r="P287"/>
    </row>
    <row r="288" spans="1:16" s="2" customFormat="1">
      <c r="A288"/>
      <c r="E288" s="8"/>
      <c r="H288" s="3"/>
      <c r="P288"/>
    </row>
    <row r="289" spans="1:16" s="2" customFormat="1">
      <c r="A289"/>
      <c r="E289" s="8"/>
      <c r="H289" s="3"/>
      <c r="P289"/>
    </row>
    <row r="290" spans="1:16" s="2" customFormat="1">
      <c r="A290"/>
      <c r="E290" s="8"/>
      <c r="H290" s="3"/>
      <c r="P290"/>
    </row>
    <row r="291" spans="1:16" s="2" customFormat="1">
      <c r="A291"/>
      <c r="E291" s="8"/>
      <c r="H291" s="3"/>
      <c r="P291"/>
    </row>
    <row r="292" spans="1:16" s="2" customFormat="1">
      <c r="A292"/>
      <c r="E292" s="8"/>
      <c r="H292" s="3"/>
      <c r="P292"/>
    </row>
    <row r="293" spans="1:16" s="2" customFormat="1">
      <c r="A293"/>
      <c r="E293" s="8"/>
      <c r="H293" s="3"/>
      <c r="P293"/>
    </row>
    <row r="294" spans="1:16" s="2" customFormat="1">
      <c r="A294"/>
      <c r="E294" s="8"/>
      <c r="H294" s="3"/>
      <c r="P294"/>
    </row>
    <row r="295" spans="1:16" s="2" customFormat="1">
      <c r="A295"/>
      <c r="E295" s="8"/>
      <c r="H295" s="3"/>
      <c r="P295"/>
    </row>
    <row r="296" spans="1:16" s="2" customFormat="1">
      <c r="A296"/>
      <c r="E296" s="8"/>
      <c r="H296" s="3"/>
      <c r="P296"/>
    </row>
    <row r="297" spans="1:16" s="2" customFormat="1">
      <c r="A297"/>
      <c r="E297" s="8"/>
      <c r="H297" s="3"/>
      <c r="P297"/>
    </row>
    <row r="298" spans="1:16" s="2" customFormat="1">
      <c r="A298"/>
      <c r="E298" s="8"/>
      <c r="H298" s="3"/>
      <c r="P298"/>
    </row>
    <row r="299" spans="1:16" s="2" customFormat="1">
      <c r="A299"/>
      <c r="E299" s="8"/>
      <c r="H299" s="3"/>
      <c r="P299"/>
    </row>
    <row r="300" spans="1:16" s="2" customFormat="1">
      <c r="A300"/>
      <c r="E300" s="8"/>
      <c r="H300" s="3"/>
      <c r="P300"/>
    </row>
    <row r="301" spans="1:16" s="2" customFormat="1">
      <c r="A301"/>
      <c r="E301" s="8"/>
      <c r="H301" s="3"/>
      <c r="P301"/>
    </row>
    <row r="302" spans="1:16" s="2" customFormat="1">
      <c r="A302"/>
      <c r="E302" s="8"/>
      <c r="H302" s="3"/>
      <c r="P302"/>
    </row>
    <row r="303" spans="1:16" s="2" customFormat="1">
      <c r="A303"/>
      <c r="E303" s="8"/>
      <c r="H303" s="3"/>
      <c r="P303"/>
    </row>
    <row r="304" spans="1:16" s="2" customFormat="1">
      <c r="A304"/>
      <c r="E304" s="8"/>
      <c r="H304" s="3"/>
      <c r="P304"/>
    </row>
    <row r="305" spans="1:16" s="2" customFormat="1">
      <c r="A305"/>
      <c r="E305" s="8"/>
      <c r="H305" s="3"/>
      <c r="P305"/>
    </row>
    <row r="306" spans="1:16" s="2" customFormat="1">
      <c r="A306"/>
      <c r="E306" s="8"/>
      <c r="H306" s="3"/>
      <c r="P306"/>
    </row>
    <row r="307" spans="1:16" s="2" customFormat="1">
      <c r="A307"/>
      <c r="E307" s="8"/>
      <c r="H307" s="3"/>
      <c r="P307"/>
    </row>
    <row r="308" spans="1:16" s="2" customFormat="1">
      <c r="A308"/>
      <c r="E308" s="8"/>
      <c r="H308" s="3"/>
      <c r="P308"/>
    </row>
    <row r="309" spans="1:16" s="2" customFormat="1">
      <c r="A309"/>
      <c r="E309" s="8"/>
      <c r="H309" s="3"/>
      <c r="P309"/>
    </row>
    <row r="310" spans="1:16" s="2" customFormat="1">
      <c r="A310"/>
      <c r="E310" s="8"/>
      <c r="H310" s="3"/>
      <c r="P310"/>
    </row>
    <row r="311" spans="1:16" s="2" customFormat="1">
      <c r="A311"/>
      <c r="E311" s="8"/>
      <c r="H311" s="3"/>
      <c r="P311"/>
    </row>
    <row r="312" spans="1:16" s="2" customFormat="1">
      <c r="A312"/>
      <c r="E312" s="8"/>
      <c r="H312" s="3"/>
      <c r="P312"/>
    </row>
    <row r="313" spans="1:16" s="2" customFormat="1">
      <c r="A313"/>
      <c r="E313" s="8"/>
      <c r="H313" s="3"/>
      <c r="P313"/>
    </row>
    <row r="314" spans="1:16" s="2" customFormat="1">
      <c r="A314"/>
      <c r="E314" s="8"/>
      <c r="H314" s="3"/>
      <c r="P314"/>
    </row>
    <row r="315" spans="1:16" s="2" customFormat="1">
      <c r="A315"/>
      <c r="E315" s="8"/>
      <c r="H315" s="3"/>
      <c r="P315"/>
    </row>
    <row r="316" spans="1:16" s="2" customFormat="1">
      <c r="A316"/>
      <c r="E316" s="8"/>
      <c r="H316" s="3"/>
      <c r="P316"/>
    </row>
    <row r="317" spans="1:16" s="2" customFormat="1">
      <c r="A317"/>
      <c r="E317" s="8"/>
      <c r="H317" s="3"/>
      <c r="P317"/>
    </row>
    <row r="318" spans="1:16" s="2" customFormat="1">
      <c r="A318"/>
      <c r="E318" s="8"/>
      <c r="H318" s="3"/>
      <c r="P318"/>
    </row>
    <row r="319" spans="1:16" s="2" customFormat="1">
      <c r="A319"/>
      <c r="E319" s="8"/>
      <c r="H319" s="3"/>
      <c r="P319"/>
    </row>
    <row r="320" spans="1:16" s="2" customFormat="1">
      <c r="A320"/>
      <c r="E320" s="8"/>
      <c r="H320" s="3"/>
      <c r="P320"/>
    </row>
    <row r="321" spans="1:16" s="2" customFormat="1">
      <c r="A321"/>
      <c r="E321" s="8"/>
      <c r="H321" s="3"/>
      <c r="P321"/>
    </row>
    <row r="322" spans="1:16" s="2" customFormat="1">
      <c r="A322"/>
      <c r="E322" s="8"/>
      <c r="H322" s="3"/>
      <c r="P322"/>
    </row>
    <row r="323" spans="1:16" s="2" customFormat="1">
      <c r="A323"/>
      <c r="E323" s="8"/>
      <c r="H323" s="3"/>
      <c r="P323"/>
    </row>
    <row r="324" spans="1:16" s="2" customFormat="1">
      <c r="A324"/>
      <c r="E324" s="8"/>
      <c r="H324" s="3"/>
      <c r="P324"/>
    </row>
    <row r="325" spans="1:16" s="2" customFormat="1">
      <c r="A325"/>
      <c r="E325" s="8"/>
      <c r="H325" s="3"/>
      <c r="P325"/>
    </row>
    <row r="326" spans="1:16" s="2" customFormat="1">
      <c r="A326"/>
      <c r="E326" s="8"/>
      <c r="H326" s="3"/>
      <c r="P326"/>
    </row>
    <row r="327" spans="1:16" s="2" customFormat="1">
      <c r="A327"/>
      <c r="E327" s="8"/>
      <c r="H327" s="3"/>
      <c r="P327"/>
    </row>
    <row r="328" spans="1:16" s="2" customFormat="1">
      <c r="A328"/>
      <c r="E328" s="8"/>
      <c r="H328" s="3"/>
      <c r="P328"/>
    </row>
    <row r="329" spans="1:16" s="2" customFormat="1">
      <c r="A329"/>
      <c r="E329" s="8"/>
      <c r="H329" s="3"/>
      <c r="P329"/>
    </row>
    <row r="330" spans="1:16" s="2" customFormat="1">
      <c r="A330"/>
      <c r="E330" s="8"/>
      <c r="H330" s="3"/>
      <c r="P330"/>
    </row>
    <row r="331" spans="1:16" s="2" customFormat="1">
      <c r="A331"/>
      <c r="E331" s="8"/>
      <c r="H331" s="3"/>
      <c r="P331"/>
    </row>
    <row r="332" spans="1:16" s="2" customFormat="1">
      <c r="A332"/>
      <c r="E332" s="8"/>
      <c r="H332" s="3"/>
      <c r="P332"/>
    </row>
    <row r="333" spans="1:16" s="2" customFormat="1">
      <c r="A333"/>
      <c r="E333" s="8"/>
      <c r="H333" s="3"/>
      <c r="P333"/>
    </row>
    <row r="334" spans="1:16" s="2" customFormat="1">
      <c r="A334"/>
      <c r="E334" s="8"/>
      <c r="H334" s="3"/>
      <c r="P334"/>
    </row>
    <row r="335" spans="1:16" s="2" customFormat="1">
      <c r="A335"/>
      <c r="E335" s="8"/>
      <c r="H335" s="3"/>
      <c r="P335"/>
    </row>
    <row r="336" spans="1:16" s="2" customFormat="1">
      <c r="A336"/>
      <c r="E336" s="8"/>
      <c r="H336" s="3"/>
      <c r="P336"/>
    </row>
    <row r="337" spans="1:16" s="2" customFormat="1">
      <c r="A337"/>
      <c r="E337" s="8"/>
      <c r="H337" s="3"/>
      <c r="P337"/>
    </row>
    <row r="338" spans="1:16" s="2" customFormat="1">
      <c r="A338"/>
      <c r="E338" s="8"/>
      <c r="H338" s="3"/>
      <c r="P338"/>
    </row>
    <row r="339" spans="1:16" s="2" customFormat="1">
      <c r="A339"/>
      <c r="E339" s="8"/>
      <c r="H339" s="3"/>
      <c r="P339"/>
    </row>
    <row r="340" spans="1:16" s="2" customFormat="1">
      <c r="A340"/>
      <c r="E340" s="8"/>
      <c r="H340" s="3"/>
      <c r="P340"/>
    </row>
    <row r="341" spans="1:16" s="2" customFormat="1">
      <c r="A341"/>
      <c r="E341" s="8"/>
      <c r="H341" s="3"/>
      <c r="P341"/>
    </row>
    <row r="342" spans="1:16" s="2" customFormat="1">
      <c r="A342"/>
      <c r="E342" s="8"/>
      <c r="H342" s="3"/>
      <c r="P342"/>
    </row>
    <row r="343" spans="1:16" s="2" customFormat="1">
      <c r="A343"/>
      <c r="E343" s="8"/>
      <c r="H343" s="3"/>
      <c r="P343"/>
    </row>
    <row r="344" spans="1:16" s="2" customFormat="1">
      <c r="A344"/>
      <c r="E344" s="8"/>
      <c r="H344" s="3"/>
      <c r="P344"/>
    </row>
    <row r="345" spans="1:16" s="2" customFormat="1">
      <c r="A345"/>
      <c r="E345" s="8"/>
      <c r="H345" s="3"/>
      <c r="P345"/>
    </row>
    <row r="346" spans="1:16" s="2" customFormat="1">
      <c r="A346"/>
      <c r="E346" s="8"/>
      <c r="H346" s="3"/>
      <c r="P346"/>
    </row>
    <row r="347" spans="1:16" s="2" customFormat="1">
      <c r="A347"/>
      <c r="E347" s="8"/>
      <c r="H347" s="3"/>
      <c r="P347"/>
    </row>
    <row r="348" spans="1:16" s="2" customFormat="1">
      <c r="A348"/>
      <c r="E348" s="8"/>
      <c r="H348" s="3"/>
      <c r="P348"/>
    </row>
    <row r="349" spans="1:16" s="2" customFormat="1">
      <c r="A349"/>
      <c r="E349" s="8"/>
      <c r="H349" s="3"/>
      <c r="P349"/>
    </row>
    <row r="350" spans="1:16" s="2" customFormat="1">
      <c r="A350"/>
      <c r="E350" s="8"/>
      <c r="H350" s="3"/>
      <c r="P350"/>
    </row>
    <row r="351" spans="1:16" s="2" customFormat="1">
      <c r="A351"/>
      <c r="E351" s="8"/>
      <c r="H351" s="3"/>
      <c r="P351"/>
    </row>
    <row r="352" spans="1:16" s="2" customFormat="1">
      <c r="A352"/>
      <c r="E352" s="8"/>
      <c r="H352" s="3"/>
      <c r="P352"/>
    </row>
    <row r="353" spans="1:16" s="2" customFormat="1">
      <c r="A353"/>
      <c r="E353" s="8"/>
      <c r="H353" s="3"/>
      <c r="P353"/>
    </row>
    <row r="354" spans="1:16" s="2" customFormat="1">
      <c r="A354"/>
      <c r="E354" s="8"/>
      <c r="H354" s="3"/>
      <c r="P354"/>
    </row>
    <row r="355" spans="1:16" s="2" customFormat="1">
      <c r="A355"/>
      <c r="E355" s="8"/>
      <c r="H355" s="3"/>
      <c r="P355"/>
    </row>
    <row r="356" spans="1:16" s="2" customFormat="1">
      <c r="A356"/>
      <c r="E356" s="8"/>
      <c r="H356" s="3"/>
      <c r="P356"/>
    </row>
    <row r="357" spans="1:16" s="2" customFormat="1">
      <c r="A357"/>
      <c r="E357" s="8"/>
      <c r="H357" s="3"/>
      <c r="P357"/>
    </row>
    <row r="358" spans="1:16" s="2" customFormat="1">
      <c r="A358"/>
      <c r="E358" s="8"/>
      <c r="H358" s="3"/>
      <c r="P358"/>
    </row>
    <row r="359" spans="1:16" s="2" customFormat="1">
      <c r="A359"/>
      <c r="E359" s="8"/>
      <c r="H359" s="3"/>
      <c r="P359"/>
    </row>
    <row r="360" spans="1:16" s="2" customFormat="1">
      <c r="A360"/>
      <c r="E360" s="8"/>
      <c r="H360" s="3"/>
      <c r="P360"/>
    </row>
    <row r="361" spans="1:16" s="2" customFormat="1">
      <c r="A361"/>
      <c r="E361" s="8"/>
      <c r="H361" s="3"/>
      <c r="P361"/>
    </row>
    <row r="362" spans="1:16" s="2" customFormat="1">
      <c r="A362"/>
      <c r="E362" s="8"/>
      <c r="H362" s="3"/>
      <c r="P362"/>
    </row>
    <row r="363" spans="1:16" s="2" customFormat="1">
      <c r="A363"/>
      <c r="E363" s="8"/>
      <c r="H363" s="3"/>
      <c r="P363"/>
    </row>
    <row r="364" spans="1:16" s="2" customFormat="1">
      <c r="A364"/>
      <c r="E364" s="8"/>
      <c r="H364" s="3"/>
      <c r="P364"/>
    </row>
    <row r="365" spans="1:16" s="2" customFormat="1">
      <c r="A365"/>
      <c r="E365" s="8"/>
      <c r="H365" s="3"/>
      <c r="P365"/>
    </row>
    <row r="366" spans="1:16" s="2" customFormat="1">
      <c r="A366"/>
      <c r="E366" s="8"/>
      <c r="H366" s="3"/>
      <c r="P366"/>
    </row>
    <row r="367" spans="1:16" s="2" customFormat="1">
      <c r="A367"/>
      <c r="E367" s="8"/>
      <c r="H367" s="3"/>
      <c r="P367"/>
    </row>
    <row r="368" spans="1:16" s="2" customFormat="1">
      <c r="A368"/>
      <c r="E368" s="8"/>
      <c r="H368" s="3"/>
      <c r="P368"/>
    </row>
    <row r="369" spans="1:16" s="2" customFormat="1">
      <c r="A369"/>
      <c r="E369" s="8"/>
      <c r="H369" s="3"/>
      <c r="P369"/>
    </row>
    <row r="370" spans="1:16" s="2" customFormat="1">
      <c r="A370"/>
      <c r="E370" s="8"/>
      <c r="H370" s="3"/>
      <c r="P370"/>
    </row>
    <row r="371" spans="1:16" s="2" customFormat="1">
      <c r="A371"/>
      <c r="E371" s="8"/>
      <c r="H371" s="3"/>
      <c r="P371"/>
    </row>
    <row r="372" spans="1:16" s="2" customFormat="1">
      <c r="A372"/>
      <c r="E372" s="8"/>
      <c r="H372" s="3"/>
      <c r="P372"/>
    </row>
    <row r="373" spans="1:16" s="2" customFormat="1">
      <c r="A373"/>
      <c r="E373" s="8"/>
      <c r="H373" s="3"/>
      <c r="P373"/>
    </row>
  </sheetData>
  <phoneticPr fontId="11" type="noConversion"/>
  <dataValidations count="4">
    <dataValidation type="list" allowBlank="1" showInputMessage="1" showErrorMessage="1" sqref="G4:G123" xr:uid="{00000000-0002-0000-0100-000000000000}">
      <formula1>$P$5:$P$9</formula1>
    </dataValidation>
    <dataValidation type="list" allowBlank="1" showInputMessage="1" showErrorMessage="1" sqref="I4:I123" xr:uid="{00000000-0002-0000-0100-000001000000}">
      <formula1>"Price,Presentation,Relationship,Customer Budget,Other"</formula1>
    </dataValidation>
    <dataValidation type="list" allowBlank="1" showInputMessage="1" showErrorMessage="1" sqref="J4:J114" xr:uid="{00000000-0002-0000-0100-000002000000}">
      <formula1>"Price,Quality,Relationship,No competition"</formula1>
    </dataValidation>
    <dataValidation type="list" allowBlank="1" showInputMessage="1" showErrorMessage="1" sqref="L4:L123" xr:uid="{46500A58-62F0-4F26-96F6-FC3E321B0F93}">
      <formula1>"A,B,C,Accept,Reject"</formula1>
    </dataValidation>
  </dataValidations>
  <pageMargins left="0.7" right="0.7" top="0.75" bottom="0.75" header="0.3" footer="0.3"/>
  <pageSetup paperSize="9" scale="80" fitToHeight="0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86"/>
  <sheetViews>
    <sheetView zoomScale="80" zoomScaleNormal="80" workbookViewId="0">
      <pane ySplit="3" topLeftCell="A4" activePane="bottomLeft" state="frozen"/>
      <selection pane="bottomLeft" activeCell="F11" sqref="F11"/>
    </sheetView>
  </sheetViews>
  <sheetFormatPr defaultRowHeight="14.4"/>
  <cols>
    <col min="1" max="1" width="3.77734375" customWidth="1"/>
    <col min="2" max="2" width="15.77734375" style="2" customWidth="1"/>
    <col min="3" max="3" width="15.44140625" style="2" customWidth="1"/>
    <col min="4" max="4" width="16.21875" style="2" bestFit="1" customWidth="1"/>
    <col min="5" max="5" width="29.44140625" style="8" customWidth="1"/>
    <col min="6" max="6" width="14.5546875" style="3" bestFit="1" customWidth="1"/>
    <col min="7" max="7" width="14.77734375" bestFit="1" customWidth="1"/>
    <col min="8" max="8" width="12.21875" customWidth="1"/>
  </cols>
  <sheetData>
    <row r="1" spans="2:9" ht="18">
      <c r="B1" s="5" t="s">
        <v>173</v>
      </c>
      <c r="C1" s="5"/>
      <c r="D1" s="5"/>
      <c r="I1" s="61" t="s">
        <v>240</v>
      </c>
    </row>
    <row r="2" spans="2:9" ht="18">
      <c r="B2" s="5"/>
      <c r="C2" s="5"/>
      <c r="D2" s="5"/>
      <c r="I2" s="61" t="s">
        <v>241</v>
      </c>
    </row>
    <row r="3" spans="2:9" s="2" customFormat="1">
      <c r="B3" s="20" t="s">
        <v>124</v>
      </c>
      <c r="C3" s="20" t="s">
        <v>174</v>
      </c>
      <c r="D3" s="20" t="s">
        <v>175</v>
      </c>
      <c r="E3" s="21" t="s">
        <v>176</v>
      </c>
      <c r="F3" s="24" t="s">
        <v>177</v>
      </c>
      <c r="G3" s="43" t="s">
        <v>178</v>
      </c>
      <c r="H3" s="104" t="s">
        <v>295</v>
      </c>
    </row>
    <row r="4" spans="2:9">
      <c r="B4" s="15" t="s">
        <v>179</v>
      </c>
      <c r="C4" s="15" t="s">
        <v>180</v>
      </c>
      <c r="D4" s="15" t="s">
        <v>181</v>
      </c>
      <c r="E4" s="6" t="s">
        <v>116</v>
      </c>
      <c r="F4" s="4">
        <v>9750</v>
      </c>
      <c r="G4" s="44" t="s">
        <v>240</v>
      </c>
      <c r="H4" s="103"/>
    </row>
    <row r="5" spans="2:9">
      <c r="B5" s="15" t="s">
        <v>193</v>
      </c>
      <c r="C5" s="15" t="s">
        <v>198</v>
      </c>
      <c r="D5" s="15" t="s">
        <v>194</v>
      </c>
      <c r="E5" s="6" t="s">
        <v>116</v>
      </c>
      <c r="F5" s="4">
        <v>400</v>
      </c>
      <c r="G5" s="44" t="s">
        <v>240</v>
      </c>
      <c r="H5" s="103"/>
    </row>
    <row r="6" spans="2:9">
      <c r="B6" s="15" t="s">
        <v>197</v>
      </c>
      <c r="C6" s="15" t="s">
        <v>199</v>
      </c>
      <c r="D6" s="15" t="s">
        <v>181</v>
      </c>
      <c r="E6" s="6" t="s">
        <v>116</v>
      </c>
      <c r="F6" s="4">
        <v>20700</v>
      </c>
      <c r="G6" s="44" t="s">
        <v>240</v>
      </c>
      <c r="H6" s="103"/>
    </row>
    <row r="7" spans="2:9">
      <c r="B7" s="15" t="s">
        <v>232</v>
      </c>
      <c r="C7" s="15" t="s">
        <v>233</v>
      </c>
      <c r="D7" s="15" t="s">
        <v>194</v>
      </c>
      <c r="E7" s="6" t="s">
        <v>116</v>
      </c>
      <c r="F7" s="4">
        <v>800</v>
      </c>
      <c r="G7" s="44" t="s">
        <v>240</v>
      </c>
      <c r="H7" s="103"/>
    </row>
    <row r="8" spans="2:9">
      <c r="B8" s="15" t="s">
        <v>235</v>
      </c>
      <c r="C8" s="15" t="s">
        <v>234</v>
      </c>
      <c r="D8" s="15" t="s">
        <v>194</v>
      </c>
      <c r="E8" s="6" t="s">
        <v>116</v>
      </c>
      <c r="F8" s="4">
        <v>400</v>
      </c>
      <c r="G8" s="44" t="s">
        <v>240</v>
      </c>
      <c r="H8" s="103"/>
    </row>
    <row r="9" spans="2:9">
      <c r="B9" s="15" t="s">
        <v>257</v>
      </c>
      <c r="C9" s="15" t="s">
        <v>258</v>
      </c>
      <c r="D9" s="15" t="s">
        <v>259</v>
      </c>
      <c r="E9" s="6" t="s">
        <v>116</v>
      </c>
      <c r="F9" s="4">
        <v>2000</v>
      </c>
      <c r="G9" s="44" t="s">
        <v>241</v>
      </c>
      <c r="H9" s="103"/>
    </row>
    <row r="10" spans="2:9">
      <c r="B10" s="15" t="s">
        <v>248</v>
      </c>
      <c r="C10" s="15" t="s">
        <v>338</v>
      </c>
      <c r="D10" s="15" t="s">
        <v>339</v>
      </c>
      <c r="E10" s="6" t="s">
        <v>106</v>
      </c>
      <c r="F10" s="4">
        <v>5000</v>
      </c>
      <c r="G10" s="44" t="s">
        <v>241</v>
      </c>
      <c r="H10" s="102" t="s">
        <v>340</v>
      </c>
    </row>
    <row r="11" spans="2:9">
      <c r="B11" s="15"/>
      <c r="C11" s="15"/>
      <c r="D11" s="15"/>
      <c r="E11" s="6"/>
      <c r="F11" s="4"/>
      <c r="G11" s="41"/>
      <c r="H11" s="103"/>
    </row>
    <row r="12" spans="2:9">
      <c r="B12" s="15"/>
      <c r="C12" s="15"/>
      <c r="D12" s="15"/>
      <c r="E12" s="6"/>
      <c r="F12" s="4"/>
      <c r="G12" s="41"/>
      <c r="H12" s="103"/>
    </row>
    <row r="13" spans="2:9">
      <c r="B13" s="15"/>
      <c r="C13" s="15"/>
      <c r="D13" s="15"/>
      <c r="E13" s="6"/>
      <c r="F13" s="4"/>
      <c r="G13" s="41"/>
      <c r="H13" s="103"/>
    </row>
    <row r="14" spans="2:9">
      <c r="B14" s="15"/>
      <c r="C14" s="15"/>
      <c r="D14" s="15"/>
      <c r="E14" s="6"/>
      <c r="F14" s="4"/>
      <c r="G14" s="41"/>
      <c r="H14" s="103"/>
    </row>
    <row r="15" spans="2:9">
      <c r="B15" s="15"/>
      <c r="C15" s="15"/>
      <c r="D15" s="15"/>
      <c r="E15" s="6"/>
      <c r="F15" s="4"/>
      <c r="G15" s="41"/>
      <c r="H15" s="103"/>
    </row>
    <row r="16" spans="2:9">
      <c r="B16" s="15"/>
      <c r="C16" s="15"/>
      <c r="D16" s="15"/>
      <c r="E16" s="6"/>
      <c r="F16" s="4"/>
      <c r="G16" s="41"/>
      <c r="H16" s="103"/>
    </row>
    <row r="17" spans="2:8">
      <c r="B17" s="15"/>
      <c r="C17" s="15"/>
      <c r="D17" s="15"/>
      <c r="E17" s="6"/>
      <c r="F17" s="4"/>
      <c r="G17" s="41"/>
      <c r="H17" s="103"/>
    </row>
    <row r="18" spans="2:8">
      <c r="B18" s="15"/>
      <c r="C18" s="15"/>
      <c r="D18" s="15"/>
      <c r="E18" s="6"/>
      <c r="F18" s="4"/>
      <c r="G18" s="41"/>
      <c r="H18" s="103"/>
    </row>
    <row r="19" spans="2:8">
      <c r="B19" s="15"/>
      <c r="C19" s="15"/>
      <c r="D19" s="15"/>
      <c r="E19" s="6"/>
      <c r="F19" s="4"/>
      <c r="G19" s="41"/>
      <c r="H19" s="103"/>
    </row>
    <row r="20" spans="2:8">
      <c r="B20" s="15"/>
      <c r="C20" s="15"/>
      <c r="D20" s="15"/>
      <c r="E20" s="6"/>
      <c r="F20" s="4"/>
      <c r="G20" s="41"/>
      <c r="H20" s="103"/>
    </row>
    <row r="21" spans="2:8">
      <c r="B21" s="15"/>
      <c r="C21" s="15"/>
      <c r="D21" s="15"/>
      <c r="E21" s="6"/>
      <c r="F21" s="4"/>
      <c r="G21" s="41"/>
      <c r="H21" s="103"/>
    </row>
    <row r="22" spans="2:8">
      <c r="B22" s="15"/>
      <c r="C22" s="15"/>
      <c r="D22" s="15"/>
      <c r="E22" s="6"/>
      <c r="F22" s="4"/>
      <c r="G22" s="41"/>
      <c r="H22" s="103"/>
    </row>
    <row r="23" spans="2:8">
      <c r="B23" s="15"/>
      <c r="C23" s="15"/>
      <c r="D23" s="15"/>
      <c r="E23" s="6"/>
      <c r="F23" s="4"/>
      <c r="G23" s="41"/>
      <c r="H23" s="103"/>
    </row>
    <row r="24" spans="2:8">
      <c r="B24" s="15"/>
      <c r="C24" s="15"/>
      <c r="D24" s="15"/>
      <c r="E24" s="6"/>
      <c r="F24" s="4"/>
      <c r="G24" s="41"/>
      <c r="H24" s="103"/>
    </row>
    <row r="25" spans="2:8">
      <c r="B25" s="15"/>
      <c r="C25" s="15"/>
      <c r="D25" s="15"/>
      <c r="E25" s="6"/>
      <c r="F25" s="4"/>
      <c r="G25" s="41"/>
      <c r="H25" s="103"/>
    </row>
    <row r="26" spans="2:8">
      <c r="B26" s="15"/>
      <c r="C26" s="15"/>
      <c r="D26" s="15"/>
      <c r="E26" s="6"/>
      <c r="F26" s="4"/>
      <c r="G26" s="41"/>
      <c r="H26" s="103"/>
    </row>
    <row r="27" spans="2:8">
      <c r="B27" s="15"/>
      <c r="C27" s="15"/>
      <c r="D27" s="15"/>
      <c r="E27" s="6"/>
      <c r="F27" s="4"/>
      <c r="G27" s="41"/>
      <c r="H27" s="103"/>
    </row>
    <row r="28" spans="2:8">
      <c r="B28" s="15"/>
      <c r="C28" s="15"/>
      <c r="D28" s="15"/>
      <c r="E28" s="6"/>
      <c r="F28" s="4"/>
      <c r="G28" s="41"/>
      <c r="H28" s="103"/>
    </row>
    <row r="29" spans="2:8">
      <c r="B29" s="15"/>
      <c r="C29" s="15"/>
      <c r="D29" s="15"/>
      <c r="E29" s="6"/>
      <c r="F29" s="4"/>
      <c r="G29" s="41"/>
      <c r="H29" s="103"/>
    </row>
    <row r="30" spans="2:8">
      <c r="B30" s="15"/>
      <c r="C30" s="15"/>
      <c r="D30" s="15"/>
      <c r="E30" s="6"/>
      <c r="F30" s="4"/>
      <c r="G30" s="41"/>
      <c r="H30" s="103"/>
    </row>
    <row r="31" spans="2:8">
      <c r="B31" s="15"/>
      <c r="C31" s="15"/>
      <c r="D31" s="15"/>
      <c r="E31" s="6"/>
      <c r="F31" s="4"/>
      <c r="G31" s="41"/>
      <c r="H31" s="103"/>
    </row>
    <row r="32" spans="2:8">
      <c r="B32" s="15"/>
      <c r="C32" s="15"/>
      <c r="D32" s="15"/>
      <c r="E32" s="6"/>
      <c r="F32" s="4"/>
      <c r="G32" s="41"/>
      <c r="H32" s="103"/>
    </row>
    <row r="33" spans="2:8">
      <c r="B33" s="15"/>
      <c r="C33" s="15"/>
      <c r="D33" s="15"/>
      <c r="E33" s="6"/>
      <c r="F33" s="4"/>
      <c r="G33" s="41"/>
      <c r="H33" s="103"/>
    </row>
    <row r="34" spans="2:8">
      <c r="B34" s="15"/>
      <c r="C34" s="15"/>
      <c r="D34" s="15"/>
      <c r="E34" s="6"/>
      <c r="F34" s="4"/>
      <c r="G34" s="41"/>
      <c r="H34" s="103"/>
    </row>
    <row r="35" spans="2:8">
      <c r="B35" s="15"/>
      <c r="C35" s="15"/>
      <c r="D35" s="15"/>
      <c r="E35" s="6"/>
      <c r="F35" s="4"/>
      <c r="G35" s="41"/>
      <c r="H35" s="103"/>
    </row>
    <row r="36" spans="2:8">
      <c r="B36" s="15"/>
      <c r="C36" s="15"/>
      <c r="D36" s="15"/>
      <c r="E36" s="6"/>
      <c r="F36" s="4"/>
      <c r="G36" s="41"/>
      <c r="H36" s="103"/>
    </row>
    <row r="37" spans="2:8">
      <c r="B37" s="15"/>
      <c r="C37" s="15"/>
      <c r="D37" s="15"/>
      <c r="E37" s="6"/>
      <c r="F37" s="4"/>
      <c r="G37" s="41"/>
      <c r="H37" s="103"/>
    </row>
    <row r="38" spans="2:8">
      <c r="B38" s="15"/>
      <c r="C38" s="15"/>
      <c r="D38" s="15"/>
      <c r="E38" s="6"/>
      <c r="F38" s="4"/>
      <c r="G38" s="41"/>
      <c r="H38" s="103"/>
    </row>
    <row r="39" spans="2:8">
      <c r="B39" s="15"/>
      <c r="C39" s="15"/>
      <c r="D39" s="15"/>
      <c r="E39" s="6"/>
      <c r="F39" s="4"/>
      <c r="G39" s="41"/>
      <c r="H39" s="103"/>
    </row>
    <row r="40" spans="2:8">
      <c r="B40" s="15"/>
      <c r="C40" s="15"/>
      <c r="D40" s="15"/>
      <c r="E40" s="6"/>
      <c r="F40" s="4"/>
      <c r="G40" s="41"/>
      <c r="H40" s="103"/>
    </row>
    <row r="41" spans="2:8">
      <c r="B41" s="15"/>
      <c r="C41" s="15"/>
      <c r="D41" s="15"/>
      <c r="E41" s="6"/>
      <c r="F41" s="4"/>
      <c r="G41" s="41"/>
      <c r="H41" s="103"/>
    </row>
    <row r="42" spans="2:8">
      <c r="B42" s="15"/>
      <c r="C42" s="15"/>
      <c r="D42" s="15"/>
      <c r="E42" s="6"/>
      <c r="F42" s="4"/>
      <c r="G42" s="41"/>
      <c r="H42" s="103"/>
    </row>
    <row r="43" spans="2:8">
      <c r="B43" s="15"/>
      <c r="C43" s="15"/>
      <c r="D43" s="15"/>
      <c r="E43" s="6"/>
      <c r="F43" s="4"/>
      <c r="G43" s="41"/>
      <c r="H43" s="103"/>
    </row>
    <row r="44" spans="2:8">
      <c r="B44" s="15"/>
      <c r="C44" s="15"/>
      <c r="D44" s="15"/>
      <c r="E44" s="6"/>
      <c r="F44" s="4"/>
      <c r="G44" s="41"/>
      <c r="H44" s="103"/>
    </row>
    <row r="45" spans="2:8">
      <c r="B45" s="15"/>
      <c r="C45" s="15"/>
      <c r="D45" s="15"/>
      <c r="E45" s="6"/>
      <c r="F45" s="4"/>
      <c r="G45" s="41"/>
      <c r="H45" s="103"/>
    </row>
    <row r="46" spans="2:8">
      <c r="B46" s="15"/>
      <c r="C46" s="15"/>
      <c r="D46" s="15"/>
      <c r="E46" s="6"/>
      <c r="F46" s="4"/>
      <c r="G46" s="41"/>
      <c r="H46" s="103"/>
    </row>
    <row r="47" spans="2:8">
      <c r="B47" s="15"/>
      <c r="C47" s="15"/>
      <c r="D47" s="15"/>
      <c r="E47" s="6"/>
      <c r="F47" s="4"/>
      <c r="G47" s="41"/>
      <c r="H47" s="103"/>
    </row>
    <row r="48" spans="2:8">
      <c r="B48" s="15"/>
      <c r="C48" s="15"/>
      <c r="D48" s="15"/>
      <c r="E48" s="6"/>
      <c r="F48" s="4"/>
      <c r="G48" s="41"/>
      <c r="H48" s="103"/>
    </row>
    <row r="49" spans="2:8">
      <c r="B49" s="15"/>
      <c r="C49" s="15"/>
      <c r="D49" s="15"/>
      <c r="E49" s="6"/>
      <c r="F49" s="4"/>
      <c r="G49" s="41"/>
      <c r="H49" s="103"/>
    </row>
    <row r="50" spans="2:8">
      <c r="B50" s="15"/>
      <c r="C50" s="15"/>
      <c r="D50" s="15"/>
      <c r="E50" s="6"/>
      <c r="F50" s="4"/>
      <c r="G50" s="41"/>
      <c r="H50" s="103"/>
    </row>
    <row r="51" spans="2:8">
      <c r="B51" s="15"/>
      <c r="C51" s="15"/>
      <c r="D51" s="15"/>
      <c r="E51" s="6"/>
      <c r="F51" s="4"/>
      <c r="G51" s="41"/>
      <c r="H51" s="103"/>
    </row>
    <row r="52" spans="2:8">
      <c r="B52" s="15"/>
      <c r="C52" s="15"/>
      <c r="D52" s="15"/>
      <c r="E52" s="6"/>
      <c r="F52" s="4"/>
      <c r="G52" s="41"/>
      <c r="H52" s="103"/>
    </row>
    <row r="53" spans="2:8">
      <c r="B53" s="15"/>
      <c r="C53" s="15"/>
      <c r="D53" s="15"/>
      <c r="E53" s="6"/>
      <c r="F53" s="4"/>
      <c r="G53" s="41"/>
      <c r="H53" s="103"/>
    </row>
    <row r="54" spans="2:8">
      <c r="B54" s="15"/>
      <c r="C54" s="15"/>
      <c r="D54" s="15"/>
      <c r="E54" s="6"/>
      <c r="F54" s="4"/>
      <c r="G54" s="41"/>
      <c r="H54" s="103"/>
    </row>
    <row r="55" spans="2:8">
      <c r="B55" s="15"/>
      <c r="C55" s="15"/>
      <c r="D55" s="15"/>
      <c r="E55" s="6"/>
      <c r="F55" s="4"/>
      <c r="G55" s="41"/>
      <c r="H55" s="103"/>
    </row>
    <row r="56" spans="2:8">
      <c r="B56" s="15"/>
      <c r="C56" s="15"/>
      <c r="D56" s="15"/>
      <c r="E56" s="6"/>
      <c r="F56" s="4"/>
      <c r="G56" s="41"/>
      <c r="H56" s="103"/>
    </row>
    <row r="57" spans="2:8">
      <c r="B57" s="15"/>
      <c r="C57" s="15"/>
      <c r="D57" s="15"/>
      <c r="E57" s="6"/>
      <c r="F57" s="4"/>
      <c r="G57" s="41"/>
      <c r="H57" s="103"/>
    </row>
    <row r="58" spans="2:8">
      <c r="B58" s="15"/>
      <c r="C58" s="15"/>
      <c r="D58" s="15"/>
      <c r="E58" s="6"/>
      <c r="F58" s="4"/>
      <c r="G58" s="41"/>
      <c r="H58" s="103"/>
    </row>
    <row r="59" spans="2:8">
      <c r="B59" s="15"/>
      <c r="C59" s="15"/>
      <c r="D59" s="15"/>
      <c r="E59" s="6"/>
      <c r="F59" s="4"/>
      <c r="G59" s="41"/>
      <c r="H59" s="103"/>
    </row>
    <row r="60" spans="2:8">
      <c r="B60" s="15"/>
      <c r="C60" s="15"/>
      <c r="D60" s="15"/>
      <c r="E60" s="6"/>
      <c r="F60" s="4"/>
      <c r="G60" s="41"/>
      <c r="H60" s="103"/>
    </row>
    <row r="61" spans="2:8">
      <c r="B61" s="15"/>
      <c r="C61" s="15"/>
      <c r="D61" s="15"/>
      <c r="E61" s="6"/>
      <c r="F61" s="4"/>
      <c r="G61" s="41"/>
      <c r="H61" s="103"/>
    </row>
    <row r="62" spans="2:8">
      <c r="B62" s="15"/>
      <c r="C62" s="15"/>
      <c r="D62" s="15"/>
      <c r="E62" s="6"/>
      <c r="F62" s="4"/>
      <c r="G62" s="41"/>
      <c r="H62" s="103"/>
    </row>
    <row r="63" spans="2:8">
      <c r="B63" s="15"/>
      <c r="C63" s="15"/>
      <c r="D63" s="15"/>
      <c r="E63" s="6"/>
      <c r="F63" s="4"/>
      <c r="G63" s="41"/>
      <c r="H63" s="103"/>
    </row>
    <row r="64" spans="2:8">
      <c r="B64" s="15"/>
      <c r="C64" s="15"/>
      <c r="D64" s="15"/>
      <c r="E64" s="6"/>
      <c r="F64" s="4"/>
      <c r="G64" s="41"/>
      <c r="H64" s="103"/>
    </row>
    <row r="65" spans="2:8">
      <c r="B65" s="15"/>
      <c r="C65" s="15"/>
      <c r="D65" s="15"/>
      <c r="E65" s="6"/>
      <c r="F65" s="4"/>
      <c r="G65" s="41"/>
      <c r="H65" s="103"/>
    </row>
    <row r="66" spans="2:8">
      <c r="B66" s="15"/>
      <c r="C66" s="15"/>
      <c r="D66" s="15"/>
      <c r="E66" s="6"/>
      <c r="F66" s="4"/>
      <c r="G66" s="41"/>
      <c r="H66" s="103"/>
    </row>
    <row r="67" spans="2:8">
      <c r="B67" s="15"/>
      <c r="C67" s="15"/>
      <c r="D67" s="15"/>
      <c r="E67" s="6"/>
      <c r="F67" s="4"/>
      <c r="G67" s="41"/>
      <c r="H67" s="103"/>
    </row>
    <row r="68" spans="2:8">
      <c r="B68" s="15"/>
      <c r="C68" s="15"/>
      <c r="D68" s="15"/>
      <c r="E68" s="6"/>
      <c r="F68" s="4"/>
      <c r="G68" s="41"/>
      <c r="H68" s="103"/>
    </row>
    <row r="69" spans="2:8">
      <c r="B69" s="15"/>
      <c r="C69" s="15"/>
      <c r="D69" s="15"/>
      <c r="E69" s="6"/>
      <c r="F69" s="4"/>
      <c r="G69" s="41"/>
      <c r="H69" s="103"/>
    </row>
    <row r="70" spans="2:8">
      <c r="B70" s="15"/>
      <c r="C70" s="15"/>
      <c r="D70" s="15"/>
      <c r="E70" s="6"/>
      <c r="F70" s="4"/>
      <c r="G70" s="41"/>
      <c r="H70" s="103"/>
    </row>
    <row r="71" spans="2:8">
      <c r="B71" s="15"/>
      <c r="C71" s="15"/>
      <c r="D71" s="15"/>
      <c r="E71" s="6"/>
      <c r="F71" s="4"/>
      <c r="G71" s="41"/>
      <c r="H71" s="103"/>
    </row>
    <row r="72" spans="2:8">
      <c r="B72" s="15"/>
      <c r="C72" s="15"/>
      <c r="D72" s="15"/>
      <c r="E72" s="6"/>
      <c r="F72" s="4"/>
      <c r="G72" s="41"/>
      <c r="H72" s="103"/>
    </row>
    <row r="73" spans="2:8">
      <c r="B73" s="15"/>
      <c r="C73" s="15"/>
      <c r="D73" s="15"/>
      <c r="E73" s="6"/>
      <c r="F73" s="4"/>
      <c r="G73" s="41"/>
      <c r="H73" s="103"/>
    </row>
    <row r="74" spans="2:8">
      <c r="B74" s="15"/>
      <c r="C74" s="15"/>
      <c r="D74" s="15"/>
      <c r="E74" s="6"/>
      <c r="F74" s="4"/>
      <c r="G74" s="41"/>
      <c r="H74" s="103"/>
    </row>
    <row r="75" spans="2:8">
      <c r="B75" s="15"/>
      <c r="C75" s="15"/>
      <c r="D75" s="15"/>
      <c r="E75" s="6"/>
      <c r="F75" s="4"/>
      <c r="G75" s="41"/>
      <c r="H75" s="103"/>
    </row>
    <row r="76" spans="2:8">
      <c r="B76" s="15"/>
      <c r="C76" s="15"/>
      <c r="D76" s="15"/>
      <c r="E76" s="6"/>
      <c r="F76" s="4"/>
      <c r="G76" s="41"/>
      <c r="H76" s="103"/>
    </row>
    <row r="77" spans="2:8">
      <c r="B77" s="15"/>
      <c r="C77" s="15"/>
      <c r="D77" s="15"/>
      <c r="E77" s="6"/>
      <c r="F77" s="4"/>
      <c r="G77" s="41"/>
      <c r="H77" s="103"/>
    </row>
    <row r="78" spans="2:8">
      <c r="B78" s="15"/>
      <c r="C78" s="15"/>
      <c r="D78" s="15"/>
      <c r="E78" s="45"/>
      <c r="F78" s="4"/>
      <c r="G78" s="41"/>
      <c r="H78" s="103"/>
    </row>
    <row r="79" spans="2:8">
      <c r="B79" s="15"/>
      <c r="C79" s="31"/>
      <c r="D79" s="31"/>
      <c r="E79" s="46"/>
      <c r="F79" s="4"/>
      <c r="G79" s="41"/>
      <c r="H79" s="103"/>
    </row>
    <row r="80" spans="2:8">
      <c r="B80" s="15"/>
      <c r="C80" s="15"/>
      <c r="D80" s="15"/>
      <c r="E80" s="6"/>
      <c r="F80" s="4"/>
      <c r="G80" s="41"/>
      <c r="H80" s="103"/>
    </row>
    <row r="81" spans="2:8">
      <c r="B81" s="15"/>
      <c r="C81" s="15"/>
      <c r="D81" s="15"/>
      <c r="E81" s="6"/>
      <c r="F81" s="4"/>
      <c r="G81" s="41"/>
      <c r="H81" s="103"/>
    </row>
    <row r="82" spans="2:8">
      <c r="B82" s="15"/>
      <c r="C82" s="15"/>
      <c r="D82" s="15"/>
      <c r="E82" s="6"/>
      <c r="F82" s="4"/>
      <c r="G82" s="41"/>
      <c r="H82" s="103"/>
    </row>
    <row r="83" spans="2:8">
      <c r="B83" s="15"/>
      <c r="C83" s="15"/>
      <c r="D83" s="15"/>
      <c r="E83" s="6"/>
      <c r="F83" s="4"/>
      <c r="G83" s="41"/>
      <c r="H83" s="103"/>
    </row>
    <row r="84" spans="2:8">
      <c r="B84" s="15"/>
      <c r="C84" s="15"/>
      <c r="D84" s="15"/>
      <c r="E84" s="6"/>
      <c r="F84" s="4"/>
      <c r="G84" s="41"/>
      <c r="H84" s="103"/>
    </row>
    <row r="85" spans="2:8">
      <c r="B85" s="15"/>
      <c r="C85" s="15"/>
      <c r="D85" s="15"/>
      <c r="E85" s="6"/>
      <c r="F85" s="4"/>
      <c r="G85" s="41"/>
      <c r="H85" s="103"/>
    </row>
    <row r="86" spans="2:8">
      <c r="B86" s="15"/>
      <c r="E86" s="47"/>
      <c r="F86" s="4"/>
      <c r="G86" s="41"/>
      <c r="H86" s="103"/>
    </row>
    <row r="87" spans="2:8">
      <c r="B87" s="15"/>
      <c r="E87" s="48"/>
      <c r="F87" s="4"/>
      <c r="G87" s="41"/>
      <c r="H87" s="103"/>
    </row>
    <row r="88" spans="2:8">
      <c r="B88" s="15"/>
      <c r="E88" s="48"/>
      <c r="F88" s="4"/>
      <c r="G88" s="41"/>
      <c r="H88" s="103"/>
    </row>
    <row r="89" spans="2:8">
      <c r="B89" s="15"/>
      <c r="E89" s="48"/>
      <c r="F89" s="4"/>
      <c r="G89" s="41"/>
      <c r="H89" s="103"/>
    </row>
    <row r="90" spans="2:8">
      <c r="B90" s="15"/>
      <c r="E90" s="48"/>
      <c r="F90" s="4"/>
      <c r="G90" s="41"/>
      <c r="H90" s="103"/>
    </row>
    <row r="91" spans="2:8">
      <c r="B91" s="15"/>
      <c r="C91" s="15"/>
      <c r="D91" s="15"/>
      <c r="E91" s="6"/>
      <c r="F91" s="4"/>
      <c r="G91" s="41"/>
      <c r="H91" s="103"/>
    </row>
    <row r="92" spans="2:8">
      <c r="B92" s="15"/>
      <c r="C92" s="15"/>
      <c r="D92" s="15"/>
      <c r="E92" s="6"/>
      <c r="F92" s="4"/>
      <c r="G92" s="41"/>
      <c r="H92" s="103"/>
    </row>
    <row r="93" spans="2:8">
      <c r="B93" s="15"/>
      <c r="C93" s="15"/>
      <c r="D93" s="15"/>
      <c r="E93" s="6"/>
      <c r="F93" s="4"/>
      <c r="G93" s="41"/>
      <c r="H93" s="103"/>
    </row>
    <row r="94" spans="2:8">
      <c r="B94" s="15"/>
      <c r="C94" s="15"/>
      <c r="D94" s="15"/>
      <c r="E94" s="6"/>
      <c r="F94" s="4"/>
      <c r="G94" s="41"/>
      <c r="H94" s="103"/>
    </row>
    <row r="95" spans="2:8">
      <c r="B95" s="15"/>
      <c r="C95" s="32"/>
      <c r="D95" s="32"/>
      <c r="E95" s="17"/>
      <c r="F95" s="19"/>
      <c r="G95" s="42"/>
      <c r="H95" s="103"/>
    </row>
    <row r="96" spans="2:8">
      <c r="B96" s="15"/>
      <c r="F96" s="19"/>
      <c r="G96" s="42"/>
      <c r="H96" s="103"/>
    </row>
    <row r="97" spans="2:8">
      <c r="B97" s="15"/>
      <c r="C97" s="32"/>
      <c r="D97" s="32"/>
      <c r="E97" s="17"/>
      <c r="F97" s="19"/>
      <c r="G97" s="42"/>
      <c r="H97" s="103"/>
    </row>
    <row r="98" spans="2:8">
      <c r="B98" s="15"/>
      <c r="F98" s="19"/>
      <c r="G98" s="42"/>
      <c r="H98" s="103"/>
    </row>
    <row r="99" spans="2:8">
      <c r="B99" s="15"/>
      <c r="C99" s="32"/>
      <c r="D99" s="32"/>
      <c r="E99" s="17"/>
      <c r="F99" s="19"/>
      <c r="G99" s="42"/>
      <c r="H99" s="103"/>
    </row>
    <row r="100" spans="2:8">
      <c r="B100" s="15"/>
      <c r="F100" s="19"/>
      <c r="G100" s="42"/>
      <c r="H100" s="103"/>
    </row>
    <row r="101" spans="2:8">
      <c r="B101" s="15"/>
      <c r="C101" s="32"/>
      <c r="D101" s="32"/>
      <c r="E101" s="17"/>
      <c r="F101" s="19"/>
      <c r="G101" s="42"/>
      <c r="H101" s="103"/>
    </row>
    <row r="102" spans="2:8">
      <c r="B102" s="15"/>
      <c r="C102" s="15"/>
      <c r="D102" s="15"/>
      <c r="E102" s="45"/>
      <c r="F102" s="19"/>
      <c r="G102" s="42"/>
      <c r="H102" s="103"/>
    </row>
    <row r="103" spans="2:8">
      <c r="B103" s="15"/>
      <c r="C103" s="15"/>
      <c r="D103" s="15"/>
      <c r="E103" s="45"/>
      <c r="F103" s="19"/>
      <c r="G103" s="42"/>
      <c r="H103" s="103"/>
    </row>
    <row r="104" spans="2:8">
      <c r="B104" s="15"/>
      <c r="C104" s="15"/>
      <c r="D104" s="15"/>
      <c r="E104" s="45"/>
      <c r="F104" s="19"/>
      <c r="G104" s="42"/>
      <c r="H104" s="103"/>
    </row>
    <row r="105" spans="2:8">
      <c r="B105" s="15"/>
      <c r="C105" s="15"/>
      <c r="D105" s="15"/>
      <c r="E105" s="45"/>
      <c r="F105" s="19"/>
      <c r="G105" s="42"/>
      <c r="H105" s="103"/>
    </row>
    <row r="106" spans="2:8">
      <c r="B106" s="15"/>
      <c r="C106" s="15"/>
      <c r="D106" s="15"/>
      <c r="E106" s="45"/>
      <c r="F106" s="19"/>
      <c r="G106" s="42"/>
      <c r="H106" s="103"/>
    </row>
    <row r="107" spans="2:8">
      <c r="B107" s="15"/>
      <c r="C107" s="15"/>
      <c r="D107" s="15"/>
      <c r="E107" s="45"/>
      <c r="F107" s="19"/>
      <c r="G107" s="42"/>
      <c r="H107" s="103"/>
    </row>
    <row r="108" spans="2:8">
      <c r="B108" s="15"/>
      <c r="C108" s="15"/>
      <c r="D108" s="15"/>
      <c r="E108" s="45"/>
      <c r="F108" s="19"/>
      <c r="G108" s="42"/>
      <c r="H108" s="103"/>
    </row>
    <row r="109" spans="2:8">
      <c r="B109" s="15"/>
      <c r="C109" s="15"/>
      <c r="D109" s="15"/>
      <c r="E109" s="45"/>
      <c r="F109" s="19"/>
      <c r="G109" s="42"/>
      <c r="H109" s="103"/>
    </row>
    <row r="110" spans="2:8">
      <c r="B110" s="15"/>
      <c r="C110" s="15"/>
      <c r="D110" s="15"/>
      <c r="E110" s="45"/>
      <c r="F110" s="19"/>
      <c r="G110" s="42"/>
      <c r="H110" s="103"/>
    </row>
    <row r="111" spans="2:8">
      <c r="B111" s="15"/>
      <c r="C111" s="15"/>
      <c r="D111" s="15"/>
      <c r="E111" s="45"/>
      <c r="F111" s="19"/>
      <c r="G111" s="42"/>
      <c r="H111" s="103"/>
    </row>
    <row r="112" spans="2:8">
      <c r="B112" s="15"/>
      <c r="C112" s="15"/>
      <c r="D112" s="15"/>
      <c r="E112" s="45"/>
      <c r="F112" s="19"/>
      <c r="G112" s="42"/>
      <c r="H112" s="103"/>
    </row>
    <row r="113" spans="1:8">
      <c r="B113" s="15"/>
      <c r="F113" s="19"/>
      <c r="G113" s="42"/>
      <c r="H113" s="103"/>
    </row>
    <row r="114" spans="1:8">
      <c r="B114" s="15"/>
      <c r="F114" s="19"/>
      <c r="G114" s="42"/>
      <c r="H114" s="103"/>
    </row>
    <row r="115" spans="1:8">
      <c r="B115" s="15"/>
      <c r="F115" s="19"/>
      <c r="G115" s="42"/>
      <c r="H115" s="103"/>
    </row>
    <row r="116" spans="1:8">
      <c r="B116" s="15"/>
      <c r="F116" s="19"/>
      <c r="G116" s="42"/>
      <c r="H116" s="103"/>
    </row>
    <row r="117" spans="1:8">
      <c r="B117" s="15"/>
      <c r="F117" s="19"/>
      <c r="G117" s="42"/>
      <c r="H117" s="103"/>
    </row>
    <row r="118" spans="1:8">
      <c r="B118" s="15"/>
      <c r="F118" s="19"/>
      <c r="G118" s="42"/>
      <c r="H118" s="103"/>
    </row>
    <row r="119" spans="1:8">
      <c r="B119" s="15"/>
      <c r="F119" s="19"/>
      <c r="G119" s="42"/>
      <c r="H119" s="103"/>
    </row>
    <row r="120" spans="1:8">
      <c r="B120" s="15"/>
      <c r="F120" s="19"/>
      <c r="G120" s="42"/>
      <c r="H120" s="103"/>
    </row>
    <row r="121" spans="1:8">
      <c r="B121" s="15"/>
      <c r="F121" s="19"/>
      <c r="G121" s="42"/>
      <c r="H121" s="103"/>
    </row>
    <row r="122" spans="1:8">
      <c r="B122" s="15"/>
      <c r="F122" s="19"/>
      <c r="G122" s="42"/>
      <c r="H122" s="103"/>
    </row>
    <row r="123" spans="1:8">
      <c r="B123" s="15"/>
      <c r="F123" s="19"/>
      <c r="G123" s="42"/>
      <c r="H123" s="103"/>
    </row>
    <row r="128" spans="1:8" s="2" customFormat="1">
      <c r="A128"/>
      <c r="E128" s="8"/>
      <c r="F128" s="3"/>
      <c r="G128"/>
    </row>
    <row r="129" spans="1:7" s="2" customFormat="1">
      <c r="A129"/>
      <c r="E129" s="8"/>
      <c r="F129" s="3"/>
      <c r="G129"/>
    </row>
    <row r="130" spans="1:7" s="2" customFormat="1">
      <c r="A130"/>
      <c r="E130" s="8"/>
      <c r="F130" s="3"/>
      <c r="G130"/>
    </row>
    <row r="131" spans="1:7" s="2" customFormat="1">
      <c r="A131"/>
      <c r="E131" s="8"/>
      <c r="F131" s="3"/>
      <c r="G131"/>
    </row>
    <row r="132" spans="1:7" s="2" customFormat="1">
      <c r="A132"/>
      <c r="E132" s="8"/>
      <c r="F132" s="3"/>
      <c r="G132"/>
    </row>
    <row r="133" spans="1:7" s="2" customFormat="1">
      <c r="A133"/>
      <c r="E133" s="8"/>
      <c r="F133" s="3"/>
      <c r="G133"/>
    </row>
    <row r="134" spans="1:7" s="2" customFormat="1">
      <c r="A134"/>
      <c r="E134" s="8"/>
      <c r="F134" s="3"/>
      <c r="G134"/>
    </row>
    <row r="135" spans="1:7" s="2" customFormat="1">
      <c r="A135"/>
      <c r="E135" s="8"/>
      <c r="F135" s="3"/>
      <c r="G135"/>
    </row>
    <row r="136" spans="1:7" s="2" customFormat="1">
      <c r="A136"/>
      <c r="E136" s="8"/>
      <c r="F136" s="3"/>
      <c r="G136"/>
    </row>
    <row r="137" spans="1:7" s="2" customFormat="1">
      <c r="A137"/>
      <c r="E137" s="8"/>
      <c r="F137" s="3"/>
      <c r="G137"/>
    </row>
    <row r="138" spans="1:7" s="2" customFormat="1">
      <c r="A138"/>
      <c r="E138" s="8"/>
      <c r="F138" s="3"/>
      <c r="G138"/>
    </row>
    <row r="139" spans="1:7" s="2" customFormat="1">
      <c r="A139"/>
      <c r="E139" s="8"/>
      <c r="F139" s="3"/>
      <c r="G139"/>
    </row>
    <row r="140" spans="1:7" s="2" customFormat="1">
      <c r="A140"/>
      <c r="E140" s="8"/>
      <c r="F140" s="3"/>
      <c r="G140"/>
    </row>
    <row r="141" spans="1:7" s="2" customFormat="1">
      <c r="A141"/>
      <c r="E141" s="8"/>
      <c r="F141" s="3"/>
      <c r="G141"/>
    </row>
    <row r="142" spans="1:7" s="2" customFormat="1">
      <c r="A142"/>
      <c r="E142" s="8"/>
      <c r="F142" s="3"/>
      <c r="G142"/>
    </row>
    <row r="143" spans="1:7" s="2" customFormat="1">
      <c r="A143"/>
      <c r="E143" s="8"/>
      <c r="F143" s="3"/>
      <c r="G143"/>
    </row>
    <row r="144" spans="1:7" s="2" customFormat="1">
      <c r="A144"/>
      <c r="E144" s="8"/>
      <c r="F144" s="3"/>
      <c r="G144"/>
    </row>
    <row r="145" spans="1:7" s="2" customFormat="1">
      <c r="A145"/>
      <c r="E145" s="8"/>
      <c r="F145" s="3"/>
      <c r="G145"/>
    </row>
    <row r="146" spans="1:7" s="2" customFormat="1">
      <c r="A146"/>
      <c r="E146" s="8"/>
      <c r="F146" s="3"/>
      <c r="G146"/>
    </row>
    <row r="147" spans="1:7" s="2" customFormat="1">
      <c r="A147"/>
      <c r="E147" s="8"/>
      <c r="F147" s="3"/>
      <c r="G147"/>
    </row>
    <row r="148" spans="1:7" s="2" customFormat="1">
      <c r="A148"/>
      <c r="E148" s="8"/>
      <c r="F148" s="3"/>
      <c r="G148"/>
    </row>
    <row r="149" spans="1:7" s="2" customFormat="1">
      <c r="A149"/>
      <c r="E149" s="8"/>
      <c r="F149" s="3"/>
      <c r="G149"/>
    </row>
    <row r="150" spans="1:7" s="2" customFormat="1">
      <c r="A150"/>
      <c r="E150" s="8"/>
      <c r="F150" s="3"/>
      <c r="G150"/>
    </row>
    <row r="151" spans="1:7" s="2" customFormat="1">
      <c r="A151"/>
      <c r="E151" s="8"/>
      <c r="F151" s="3"/>
      <c r="G151"/>
    </row>
    <row r="152" spans="1:7" s="2" customFormat="1">
      <c r="A152"/>
      <c r="E152" s="8"/>
      <c r="F152" s="3"/>
      <c r="G152"/>
    </row>
    <row r="153" spans="1:7" s="2" customFormat="1">
      <c r="A153"/>
      <c r="E153" s="8"/>
      <c r="F153" s="3"/>
      <c r="G153"/>
    </row>
    <row r="154" spans="1:7" s="2" customFormat="1">
      <c r="A154"/>
      <c r="E154" s="8"/>
      <c r="F154" s="3"/>
      <c r="G154"/>
    </row>
    <row r="155" spans="1:7" s="2" customFormat="1">
      <c r="A155"/>
      <c r="E155" s="8"/>
      <c r="F155" s="3"/>
      <c r="G155"/>
    </row>
    <row r="156" spans="1:7" s="2" customFormat="1">
      <c r="A156"/>
      <c r="E156" s="8"/>
      <c r="F156" s="3"/>
      <c r="G156"/>
    </row>
    <row r="157" spans="1:7" s="2" customFormat="1">
      <c r="A157"/>
      <c r="E157" s="8"/>
      <c r="F157" s="3"/>
      <c r="G157"/>
    </row>
    <row r="158" spans="1:7" s="2" customFormat="1">
      <c r="A158"/>
      <c r="E158" s="8"/>
      <c r="F158" s="3"/>
      <c r="G158"/>
    </row>
    <row r="159" spans="1:7" s="2" customFormat="1">
      <c r="A159"/>
      <c r="E159" s="8"/>
      <c r="F159" s="3"/>
      <c r="G159"/>
    </row>
    <row r="160" spans="1:7" s="2" customFormat="1">
      <c r="A160"/>
      <c r="E160" s="8"/>
      <c r="F160" s="3"/>
      <c r="G160"/>
    </row>
    <row r="161" spans="1:7" s="2" customFormat="1">
      <c r="A161"/>
      <c r="E161" s="8"/>
      <c r="F161" s="3"/>
      <c r="G161"/>
    </row>
    <row r="162" spans="1:7" s="2" customFormat="1">
      <c r="A162"/>
      <c r="E162" s="8"/>
      <c r="F162" s="3"/>
      <c r="G162"/>
    </row>
    <row r="163" spans="1:7" s="2" customFormat="1">
      <c r="A163"/>
      <c r="E163" s="8"/>
      <c r="F163" s="3"/>
      <c r="G163"/>
    </row>
    <row r="164" spans="1:7" s="2" customFormat="1">
      <c r="A164"/>
      <c r="E164" s="8"/>
      <c r="F164" s="3"/>
      <c r="G164"/>
    </row>
    <row r="165" spans="1:7" s="2" customFormat="1">
      <c r="A165"/>
      <c r="E165" s="8"/>
      <c r="F165" s="3"/>
      <c r="G165"/>
    </row>
    <row r="166" spans="1:7" s="2" customFormat="1">
      <c r="A166"/>
      <c r="E166" s="8"/>
      <c r="F166" s="3"/>
      <c r="G166"/>
    </row>
    <row r="167" spans="1:7" s="2" customFormat="1">
      <c r="A167"/>
      <c r="E167" s="8"/>
      <c r="F167" s="3"/>
      <c r="G167"/>
    </row>
    <row r="168" spans="1:7" s="2" customFormat="1">
      <c r="A168"/>
      <c r="E168" s="8"/>
      <c r="F168" s="3"/>
      <c r="G168"/>
    </row>
    <row r="169" spans="1:7" s="2" customFormat="1">
      <c r="A169"/>
      <c r="E169" s="8"/>
      <c r="F169" s="3"/>
      <c r="G169"/>
    </row>
    <row r="170" spans="1:7" s="2" customFormat="1">
      <c r="A170"/>
      <c r="E170" s="8"/>
      <c r="F170" s="3"/>
      <c r="G170"/>
    </row>
    <row r="171" spans="1:7" s="2" customFormat="1">
      <c r="A171"/>
      <c r="E171" s="8"/>
      <c r="F171" s="3"/>
      <c r="G171"/>
    </row>
    <row r="172" spans="1:7" s="2" customFormat="1">
      <c r="A172"/>
      <c r="E172" s="8"/>
      <c r="F172" s="3"/>
      <c r="G172"/>
    </row>
    <row r="173" spans="1:7" s="2" customFormat="1">
      <c r="A173"/>
      <c r="E173" s="8"/>
      <c r="F173" s="3"/>
      <c r="G173"/>
    </row>
    <row r="174" spans="1:7" s="2" customFormat="1">
      <c r="A174"/>
      <c r="E174" s="8"/>
      <c r="F174" s="3"/>
      <c r="G174"/>
    </row>
    <row r="175" spans="1:7" s="2" customFormat="1">
      <c r="A175"/>
      <c r="E175" s="8"/>
      <c r="F175" s="3"/>
      <c r="G175"/>
    </row>
    <row r="176" spans="1:7" s="2" customFormat="1">
      <c r="A176"/>
      <c r="E176" s="8"/>
      <c r="F176" s="3"/>
      <c r="G176"/>
    </row>
    <row r="177" spans="1:7" s="2" customFormat="1">
      <c r="A177"/>
      <c r="E177" s="8"/>
      <c r="F177" s="3"/>
      <c r="G177"/>
    </row>
    <row r="178" spans="1:7" s="2" customFormat="1">
      <c r="A178"/>
      <c r="E178" s="8"/>
      <c r="F178" s="3"/>
      <c r="G178"/>
    </row>
    <row r="179" spans="1:7" s="2" customFormat="1">
      <c r="A179"/>
      <c r="E179" s="8"/>
      <c r="F179" s="3"/>
      <c r="G179"/>
    </row>
    <row r="180" spans="1:7" s="2" customFormat="1">
      <c r="A180"/>
      <c r="E180" s="8"/>
      <c r="F180" s="3"/>
      <c r="G180"/>
    </row>
    <row r="181" spans="1:7" s="2" customFormat="1">
      <c r="A181"/>
      <c r="E181" s="8"/>
      <c r="F181" s="3"/>
      <c r="G181"/>
    </row>
    <row r="182" spans="1:7" s="2" customFormat="1">
      <c r="A182"/>
      <c r="E182" s="8"/>
      <c r="F182" s="3"/>
      <c r="G182"/>
    </row>
    <row r="183" spans="1:7" s="2" customFormat="1">
      <c r="A183"/>
      <c r="E183" s="8"/>
      <c r="F183" s="3"/>
      <c r="G183"/>
    </row>
    <row r="184" spans="1:7" s="2" customFormat="1">
      <c r="A184"/>
      <c r="E184" s="8"/>
      <c r="F184" s="3"/>
      <c r="G184"/>
    </row>
    <row r="185" spans="1:7" s="2" customFormat="1">
      <c r="A185"/>
      <c r="E185" s="8"/>
      <c r="F185" s="3"/>
      <c r="G185"/>
    </row>
    <row r="186" spans="1:7" s="2" customFormat="1">
      <c r="A186"/>
      <c r="E186" s="8"/>
      <c r="F186" s="3"/>
      <c r="G186"/>
    </row>
    <row r="187" spans="1:7" s="2" customFormat="1">
      <c r="A187"/>
      <c r="E187" s="8"/>
      <c r="F187" s="3"/>
      <c r="G187"/>
    </row>
    <row r="188" spans="1:7" s="2" customFormat="1">
      <c r="A188"/>
      <c r="E188" s="8"/>
      <c r="F188" s="3"/>
      <c r="G188"/>
    </row>
    <row r="189" spans="1:7" s="2" customFormat="1">
      <c r="A189"/>
      <c r="E189" s="8"/>
      <c r="F189" s="3"/>
      <c r="G189"/>
    </row>
    <row r="190" spans="1:7" s="2" customFormat="1">
      <c r="A190"/>
      <c r="E190" s="8"/>
      <c r="F190" s="3"/>
      <c r="G190"/>
    </row>
    <row r="191" spans="1:7" s="2" customFormat="1">
      <c r="A191"/>
      <c r="E191" s="8"/>
      <c r="F191" s="3"/>
      <c r="G191"/>
    </row>
    <row r="192" spans="1:7" s="2" customFormat="1">
      <c r="A192"/>
      <c r="E192" s="8"/>
      <c r="F192" s="3"/>
      <c r="G192"/>
    </row>
    <row r="193" spans="1:7" s="2" customFormat="1">
      <c r="A193"/>
      <c r="E193" s="8"/>
      <c r="F193" s="3"/>
      <c r="G193"/>
    </row>
    <row r="194" spans="1:7" s="2" customFormat="1">
      <c r="A194"/>
      <c r="E194" s="8"/>
      <c r="F194" s="3"/>
      <c r="G194"/>
    </row>
    <row r="195" spans="1:7" s="2" customFormat="1">
      <c r="A195"/>
      <c r="E195" s="8"/>
      <c r="F195" s="3"/>
      <c r="G195"/>
    </row>
    <row r="196" spans="1:7" s="2" customFormat="1">
      <c r="A196"/>
      <c r="E196" s="8"/>
      <c r="F196" s="3"/>
      <c r="G196"/>
    </row>
    <row r="197" spans="1:7" s="2" customFormat="1">
      <c r="A197"/>
      <c r="E197" s="8"/>
      <c r="F197" s="3"/>
      <c r="G197"/>
    </row>
    <row r="198" spans="1:7" s="2" customFormat="1">
      <c r="A198"/>
      <c r="E198" s="8"/>
      <c r="F198" s="3"/>
      <c r="G198"/>
    </row>
    <row r="199" spans="1:7" s="2" customFormat="1">
      <c r="A199"/>
      <c r="E199" s="8"/>
      <c r="F199" s="3"/>
      <c r="G199"/>
    </row>
    <row r="200" spans="1:7" s="2" customFormat="1">
      <c r="A200"/>
      <c r="E200" s="8"/>
      <c r="F200" s="3"/>
      <c r="G200"/>
    </row>
    <row r="201" spans="1:7" s="2" customFormat="1">
      <c r="A201"/>
      <c r="E201" s="8"/>
      <c r="F201" s="3"/>
      <c r="G201"/>
    </row>
    <row r="202" spans="1:7" s="2" customFormat="1">
      <c r="A202"/>
      <c r="E202" s="8"/>
      <c r="F202" s="3"/>
      <c r="G202"/>
    </row>
    <row r="203" spans="1:7" s="2" customFormat="1">
      <c r="A203"/>
      <c r="E203" s="8"/>
      <c r="F203" s="3"/>
      <c r="G203"/>
    </row>
    <row r="204" spans="1:7" s="2" customFormat="1">
      <c r="A204"/>
      <c r="E204" s="8"/>
      <c r="F204" s="3"/>
      <c r="G204"/>
    </row>
    <row r="205" spans="1:7" s="2" customFormat="1">
      <c r="A205"/>
      <c r="E205" s="8"/>
      <c r="F205" s="3"/>
      <c r="G205"/>
    </row>
    <row r="206" spans="1:7" s="2" customFormat="1">
      <c r="A206"/>
      <c r="E206" s="8"/>
      <c r="F206" s="3"/>
      <c r="G206"/>
    </row>
    <row r="207" spans="1:7" s="2" customFormat="1">
      <c r="A207"/>
      <c r="E207" s="8"/>
      <c r="F207" s="3"/>
      <c r="G207"/>
    </row>
    <row r="208" spans="1:7" s="2" customFormat="1">
      <c r="A208"/>
      <c r="E208" s="8"/>
      <c r="F208" s="3"/>
      <c r="G208"/>
    </row>
    <row r="209" spans="1:7" s="2" customFormat="1">
      <c r="A209"/>
      <c r="E209" s="8"/>
      <c r="F209" s="3"/>
      <c r="G209"/>
    </row>
    <row r="210" spans="1:7" s="2" customFormat="1">
      <c r="A210"/>
      <c r="E210" s="8"/>
      <c r="F210" s="3"/>
      <c r="G210"/>
    </row>
    <row r="211" spans="1:7" s="2" customFormat="1">
      <c r="A211"/>
      <c r="E211" s="8"/>
      <c r="F211" s="3"/>
      <c r="G211"/>
    </row>
    <row r="212" spans="1:7" s="2" customFormat="1">
      <c r="A212"/>
      <c r="E212" s="8"/>
      <c r="F212" s="3"/>
      <c r="G212"/>
    </row>
    <row r="213" spans="1:7" s="2" customFormat="1">
      <c r="A213"/>
      <c r="E213" s="8"/>
      <c r="F213" s="3"/>
      <c r="G213"/>
    </row>
    <row r="214" spans="1:7" s="2" customFormat="1">
      <c r="A214"/>
      <c r="E214" s="8"/>
      <c r="F214" s="3"/>
      <c r="G214"/>
    </row>
    <row r="215" spans="1:7" s="2" customFormat="1">
      <c r="A215"/>
      <c r="E215" s="8"/>
      <c r="F215" s="3"/>
      <c r="G215"/>
    </row>
    <row r="216" spans="1:7" s="2" customFormat="1">
      <c r="A216"/>
      <c r="E216" s="8"/>
      <c r="F216" s="3"/>
      <c r="G216"/>
    </row>
    <row r="217" spans="1:7" s="2" customFormat="1">
      <c r="A217"/>
      <c r="E217" s="8"/>
      <c r="F217" s="3"/>
      <c r="G217"/>
    </row>
    <row r="218" spans="1:7" s="2" customFormat="1">
      <c r="A218"/>
      <c r="E218" s="8"/>
      <c r="F218" s="3"/>
      <c r="G218"/>
    </row>
    <row r="219" spans="1:7" s="2" customFormat="1">
      <c r="A219"/>
      <c r="E219" s="8"/>
      <c r="F219" s="3"/>
      <c r="G219"/>
    </row>
    <row r="220" spans="1:7" s="2" customFormat="1">
      <c r="A220"/>
      <c r="E220" s="8"/>
      <c r="F220" s="3"/>
      <c r="G220"/>
    </row>
    <row r="221" spans="1:7" s="2" customFormat="1">
      <c r="A221"/>
      <c r="E221" s="8"/>
      <c r="F221" s="3"/>
      <c r="G221"/>
    </row>
    <row r="222" spans="1:7" s="2" customFormat="1">
      <c r="A222"/>
      <c r="E222" s="8"/>
      <c r="F222" s="3"/>
      <c r="G222"/>
    </row>
    <row r="223" spans="1:7" s="2" customFormat="1">
      <c r="A223"/>
      <c r="E223" s="8"/>
      <c r="F223" s="3"/>
      <c r="G223"/>
    </row>
    <row r="224" spans="1:7" s="2" customFormat="1">
      <c r="A224"/>
      <c r="E224" s="8"/>
      <c r="F224" s="3"/>
      <c r="G224"/>
    </row>
    <row r="225" spans="1:7" s="2" customFormat="1">
      <c r="A225"/>
      <c r="E225" s="8"/>
      <c r="F225" s="3"/>
      <c r="G225"/>
    </row>
    <row r="226" spans="1:7" s="2" customFormat="1">
      <c r="A226"/>
      <c r="E226" s="8"/>
      <c r="F226" s="3"/>
      <c r="G226"/>
    </row>
    <row r="227" spans="1:7" s="2" customFormat="1">
      <c r="A227"/>
      <c r="E227" s="8"/>
      <c r="F227" s="3"/>
      <c r="G227"/>
    </row>
    <row r="228" spans="1:7" s="2" customFormat="1">
      <c r="A228"/>
      <c r="E228" s="8"/>
      <c r="F228" s="3"/>
      <c r="G228"/>
    </row>
    <row r="229" spans="1:7" s="2" customFormat="1">
      <c r="A229"/>
      <c r="E229" s="8"/>
      <c r="F229" s="3"/>
      <c r="G229"/>
    </row>
    <row r="230" spans="1:7" s="2" customFormat="1">
      <c r="A230"/>
      <c r="E230" s="8"/>
      <c r="F230" s="3"/>
      <c r="G230"/>
    </row>
    <row r="231" spans="1:7" s="2" customFormat="1">
      <c r="A231"/>
      <c r="E231" s="8"/>
      <c r="F231" s="3"/>
      <c r="G231"/>
    </row>
    <row r="232" spans="1:7" s="2" customFormat="1">
      <c r="A232"/>
      <c r="E232" s="8"/>
      <c r="F232" s="3"/>
      <c r="G232"/>
    </row>
    <row r="233" spans="1:7" s="2" customFormat="1">
      <c r="A233"/>
      <c r="E233" s="8"/>
      <c r="F233" s="3"/>
      <c r="G233"/>
    </row>
    <row r="234" spans="1:7" s="2" customFormat="1">
      <c r="A234"/>
      <c r="E234" s="8"/>
      <c r="F234" s="3"/>
      <c r="G234"/>
    </row>
    <row r="235" spans="1:7" s="2" customFormat="1">
      <c r="A235"/>
      <c r="E235" s="8"/>
      <c r="F235" s="3"/>
      <c r="G235"/>
    </row>
    <row r="236" spans="1:7" s="2" customFormat="1">
      <c r="A236"/>
      <c r="E236" s="8"/>
      <c r="F236" s="3"/>
      <c r="G236"/>
    </row>
    <row r="237" spans="1:7" s="2" customFormat="1">
      <c r="A237"/>
      <c r="E237" s="8"/>
      <c r="F237" s="3"/>
      <c r="G237"/>
    </row>
    <row r="238" spans="1:7" s="2" customFormat="1">
      <c r="A238"/>
      <c r="E238" s="8"/>
      <c r="F238" s="3"/>
      <c r="G238"/>
    </row>
    <row r="239" spans="1:7" s="2" customFormat="1">
      <c r="A239"/>
      <c r="E239" s="8"/>
      <c r="F239" s="3"/>
      <c r="G239"/>
    </row>
    <row r="240" spans="1:7" s="2" customFormat="1">
      <c r="A240"/>
      <c r="E240" s="8"/>
      <c r="F240" s="3"/>
      <c r="G240"/>
    </row>
    <row r="241" spans="1:7" s="2" customFormat="1">
      <c r="A241"/>
      <c r="E241" s="8"/>
      <c r="F241" s="3"/>
      <c r="G241"/>
    </row>
    <row r="242" spans="1:7" s="2" customFormat="1">
      <c r="A242"/>
      <c r="E242" s="8"/>
      <c r="F242" s="3"/>
      <c r="G242"/>
    </row>
    <row r="243" spans="1:7" s="2" customFormat="1">
      <c r="A243"/>
      <c r="E243" s="8"/>
      <c r="F243" s="3"/>
      <c r="G243"/>
    </row>
    <row r="244" spans="1:7" s="2" customFormat="1">
      <c r="A244"/>
      <c r="E244" s="8"/>
      <c r="F244" s="3"/>
      <c r="G244"/>
    </row>
    <row r="245" spans="1:7" s="2" customFormat="1">
      <c r="A245"/>
      <c r="E245" s="8"/>
      <c r="F245" s="3"/>
      <c r="G245"/>
    </row>
    <row r="246" spans="1:7" s="2" customFormat="1">
      <c r="A246"/>
      <c r="E246" s="8"/>
      <c r="F246" s="3"/>
      <c r="G246"/>
    </row>
    <row r="247" spans="1:7" s="2" customFormat="1">
      <c r="A247"/>
      <c r="E247" s="8"/>
      <c r="F247" s="3"/>
      <c r="G247"/>
    </row>
    <row r="248" spans="1:7" s="2" customFormat="1">
      <c r="A248"/>
      <c r="E248" s="8"/>
      <c r="F248" s="3"/>
      <c r="G248"/>
    </row>
    <row r="249" spans="1:7" s="2" customFormat="1">
      <c r="A249"/>
      <c r="E249" s="8"/>
      <c r="F249" s="3"/>
      <c r="G249"/>
    </row>
    <row r="250" spans="1:7" s="2" customFormat="1">
      <c r="A250"/>
      <c r="E250" s="8"/>
      <c r="F250" s="3"/>
      <c r="G250"/>
    </row>
    <row r="251" spans="1:7" s="2" customFormat="1">
      <c r="A251"/>
      <c r="E251" s="8"/>
      <c r="F251" s="3"/>
      <c r="G251"/>
    </row>
    <row r="252" spans="1:7" s="2" customFormat="1">
      <c r="A252"/>
      <c r="E252" s="8"/>
      <c r="F252" s="3"/>
      <c r="G252"/>
    </row>
    <row r="253" spans="1:7" s="2" customFormat="1">
      <c r="A253"/>
      <c r="E253" s="8"/>
      <c r="F253" s="3"/>
      <c r="G253"/>
    </row>
    <row r="254" spans="1:7" s="2" customFormat="1">
      <c r="A254"/>
      <c r="E254" s="8"/>
      <c r="F254" s="3"/>
      <c r="G254"/>
    </row>
    <row r="255" spans="1:7" s="2" customFormat="1">
      <c r="A255"/>
      <c r="E255" s="8"/>
      <c r="F255" s="3"/>
      <c r="G255"/>
    </row>
    <row r="256" spans="1:7" s="2" customFormat="1">
      <c r="A256"/>
      <c r="E256" s="8"/>
      <c r="F256" s="3"/>
      <c r="G256"/>
    </row>
    <row r="257" spans="1:7" s="2" customFormat="1">
      <c r="A257"/>
      <c r="E257" s="8"/>
      <c r="F257" s="3"/>
      <c r="G257"/>
    </row>
    <row r="258" spans="1:7" s="2" customFormat="1">
      <c r="A258"/>
      <c r="E258" s="8"/>
      <c r="F258" s="3"/>
      <c r="G258"/>
    </row>
    <row r="259" spans="1:7" s="2" customFormat="1">
      <c r="A259"/>
      <c r="E259" s="8"/>
      <c r="F259" s="3"/>
      <c r="G259"/>
    </row>
    <row r="260" spans="1:7" s="2" customFormat="1">
      <c r="A260"/>
      <c r="E260" s="8"/>
      <c r="F260" s="3"/>
      <c r="G260"/>
    </row>
    <row r="261" spans="1:7" s="2" customFormat="1">
      <c r="A261"/>
      <c r="E261" s="8"/>
      <c r="F261" s="3"/>
      <c r="G261"/>
    </row>
    <row r="262" spans="1:7" s="2" customFormat="1">
      <c r="A262"/>
      <c r="E262" s="8"/>
      <c r="F262" s="3"/>
      <c r="G262"/>
    </row>
    <row r="263" spans="1:7" s="2" customFormat="1">
      <c r="A263"/>
      <c r="E263" s="8"/>
      <c r="F263" s="3"/>
      <c r="G263"/>
    </row>
    <row r="264" spans="1:7" s="2" customFormat="1">
      <c r="A264"/>
      <c r="E264" s="8"/>
      <c r="F264" s="3"/>
      <c r="G264"/>
    </row>
    <row r="265" spans="1:7" s="2" customFormat="1">
      <c r="A265"/>
      <c r="E265" s="8"/>
      <c r="F265" s="3"/>
      <c r="G265"/>
    </row>
    <row r="266" spans="1:7" s="2" customFormat="1">
      <c r="A266"/>
      <c r="E266" s="8"/>
      <c r="F266" s="3"/>
      <c r="G266"/>
    </row>
    <row r="267" spans="1:7" s="2" customFormat="1">
      <c r="A267"/>
      <c r="E267" s="8"/>
      <c r="F267" s="3"/>
      <c r="G267"/>
    </row>
    <row r="268" spans="1:7" s="2" customFormat="1">
      <c r="A268"/>
      <c r="E268" s="8"/>
      <c r="F268" s="3"/>
      <c r="G268"/>
    </row>
    <row r="269" spans="1:7" s="2" customFormat="1">
      <c r="A269"/>
      <c r="E269" s="8"/>
      <c r="F269" s="3"/>
      <c r="G269"/>
    </row>
    <row r="270" spans="1:7" s="2" customFormat="1">
      <c r="A270"/>
      <c r="E270" s="8"/>
      <c r="F270" s="3"/>
      <c r="G270"/>
    </row>
    <row r="271" spans="1:7" s="2" customFormat="1">
      <c r="A271"/>
      <c r="E271" s="8"/>
      <c r="F271" s="3"/>
      <c r="G271"/>
    </row>
    <row r="272" spans="1:7" s="2" customFormat="1">
      <c r="A272"/>
      <c r="E272" s="8"/>
      <c r="F272" s="3"/>
      <c r="G272"/>
    </row>
    <row r="273" spans="1:7" s="2" customFormat="1">
      <c r="A273"/>
      <c r="E273" s="8"/>
      <c r="F273" s="3"/>
      <c r="G273"/>
    </row>
    <row r="274" spans="1:7" s="2" customFormat="1">
      <c r="A274"/>
      <c r="E274" s="8"/>
      <c r="F274" s="3"/>
      <c r="G274"/>
    </row>
    <row r="275" spans="1:7" s="2" customFormat="1">
      <c r="A275"/>
      <c r="E275" s="8"/>
      <c r="F275" s="3"/>
      <c r="G275"/>
    </row>
    <row r="276" spans="1:7" s="2" customFormat="1">
      <c r="A276"/>
      <c r="E276" s="8"/>
      <c r="F276" s="3"/>
      <c r="G276"/>
    </row>
    <row r="277" spans="1:7" s="2" customFormat="1">
      <c r="A277"/>
      <c r="E277" s="8"/>
      <c r="F277" s="3"/>
      <c r="G277"/>
    </row>
    <row r="278" spans="1:7" s="2" customFormat="1">
      <c r="A278"/>
      <c r="E278" s="8"/>
      <c r="F278" s="3"/>
      <c r="G278"/>
    </row>
    <row r="279" spans="1:7" s="2" customFormat="1">
      <c r="A279"/>
      <c r="E279" s="8"/>
      <c r="F279" s="3"/>
      <c r="G279"/>
    </row>
    <row r="280" spans="1:7" s="2" customFormat="1">
      <c r="A280"/>
      <c r="E280" s="8"/>
      <c r="F280" s="3"/>
      <c r="G280"/>
    </row>
    <row r="281" spans="1:7" s="2" customFormat="1">
      <c r="A281"/>
      <c r="E281" s="8"/>
      <c r="F281" s="3"/>
      <c r="G281"/>
    </row>
    <row r="282" spans="1:7" s="2" customFormat="1">
      <c r="A282"/>
      <c r="E282" s="8"/>
      <c r="F282" s="3"/>
      <c r="G282"/>
    </row>
    <row r="283" spans="1:7" s="2" customFormat="1">
      <c r="A283"/>
      <c r="E283" s="8"/>
      <c r="F283" s="3"/>
      <c r="G283"/>
    </row>
    <row r="284" spans="1:7" s="2" customFormat="1">
      <c r="A284"/>
      <c r="E284" s="8"/>
      <c r="F284" s="3"/>
      <c r="G284"/>
    </row>
    <row r="285" spans="1:7" s="2" customFormat="1">
      <c r="A285"/>
      <c r="E285" s="8"/>
      <c r="F285" s="3"/>
      <c r="G285"/>
    </row>
    <row r="286" spans="1:7" s="2" customFormat="1">
      <c r="A286"/>
      <c r="E286" s="8"/>
      <c r="F286" s="3"/>
      <c r="G286"/>
    </row>
    <row r="287" spans="1:7" s="2" customFormat="1">
      <c r="A287"/>
      <c r="E287" s="8"/>
      <c r="F287" s="3"/>
      <c r="G287"/>
    </row>
    <row r="288" spans="1:7" s="2" customFormat="1">
      <c r="A288"/>
      <c r="E288" s="8"/>
      <c r="F288" s="3"/>
      <c r="G288"/>
    </row>
    <row r="289" spans="1:7" s="2" customFormat="1">
      <c r="A289"/>
      <c r="E289" s="8"/>
      <c r="F289" s="3"/>
      <c r="G289"/>
    </row>
    <row r="290" spans="1:7" s="2" customFormat="1">
      <c r="A290"/>
      <c r="E290" s="8"/>
      <c r="F290" s="3"/>
      <c r="G290"/>
    </row>
    <row r="291" spans="1:7" s="2" customFormat="1">
      <c r="A291"/>
      <c r="E291" s="8"/>
      <c r="F291" s="3"/>
      <c r="G291"/>
    </row>
    <row r="292" spans="1:7" s="2" customFormat="1">
      <c r="A292"/>
      <c r="E292" s="8"/>
      <c r="F292" s="3"/>
      <c r="G292"/>
    </row>
    <row r="293" spans="1:7" s="2" customFormat="1">
      <c r="A293"/>
      <c r="E293" s="8"/>
      <c r="F293" s="3"/>
      <c r="G293"/>
    </row>
    <row r="294" spans="1:7" s="2" customFormat="1">
      <c r="A294"/>
      <c r="E294" s="8"/>
      <c r="F294" s="3"/>
      <c r="G294"/>
    </row>
    <row r="295" spans="1:7" s="2" customFormat="1">
      <c r="A295"/>
      <c r="E295" s="8"/>
      <c r="F295" s="3"/>
      <c r="G295"/>
    </row>
    <row r="296" spans="1:7" s="2" customFormat="1">
      <c r="A296"/>
      <c r="E296" s="8"/>
      <c r="F296" s="3"/>
      <c r="G296"/>
    </row>
    <row r="297" spans="1:7" s="2" customFormat="1">
      <c r="A297"/>
      <c r="E297" s="8"/>
      <c r="F297" s="3"/>
      <c r="G297"/>
    </row>
    <row r="298" spans="1:7" s="2" customFormat="1">
      <c r="A298"/>
      <c r="E298" s="8"/>
      <c r="F298" s="3"/>
      <c r="G298"/>
    </row>
    <row r="299" spans="1:7" s="2" customFormat="1">
      <c r="A299"/>
      <c r="E299" s="8"/>
      <c r="F299" s="3"/>
      <c r="G299"/>
    </row>
    <row r="300" spans="1:7" s="2" customFormat="1">
      <c r="A300"/>
      <c r="E300" s="8"/>
      <c r="F300" s="3"/>
      <c r="G300"/>
    </row>
    <row r="301" spans="1:7" s="2" customFormat="1">
      <c r="A301"/>
      <c r="E301" s="8"/>
      <c r="F301" s="3"/>
      <c r="G301"/>
    </row>
    <row r="302" spans="1:7" s="2" customFormat="1">
      <c r="A302"/>
      <c r="E302" s="8"/>
      <c r="F302" s="3"/>
      <c r="G302"/>
    </row>
    <row r="303" spans="1:7" s="2" customFormat="1">
      <c r="A303"/>
      <c r="E303" s="8"/>
      <c r="F303" s="3"/>
      <c r="G303"/>
    </row>
    <row r="304" spans="1:7" s="2" customFormat="1">
      <c r="A304"/>
      <c r="E304" s="8"/>
      <c r="F304" s="3"/>
      <c r="G304"/>
    </row>
    <row r="305" spans="1:7" s="2" customFormat="1">
      <c r="A305"/>
      <c r="E305" s="8"/>
      <c r="F305" s="3"/>
      <c r="G305"/>
    </row>
    <row r="306" spans="1:7" s="2" customFormat="1">
      <c r="A306"/>
      <c r="E306" s="8"/>
      <c r="F306" s="3"/>
      <c r="G306"/>
    </row>
    <row r="307" spans="1:7" s="2" customFormat="1">
      <c r="A307"/>
      <c r="E307" s="8"/>
      <c r="F307" s="3"/>
      <c r="G307"/>
    </row>
    <row r="308" spans="1:7" s="2" customFormat="1">
      <c r="A308"/>
      <c r="E308" s="8"/>
      <c r="F308" s="3"/>
      <c r="G308"/>
    </row>
    <row r="309" spans="1:7" s="2" customFormat="1">
      <c r="A309"/>
      <c r="E309" s="8"/>
      <c r="F309" s="3"/>
      <c r="G309"/>
    </row>
    <row r="310" spans="1:7" s="2" customFormat="1">
      <c r="A310"/>
      <c r="E310" s="8"/>
      <c r="F310" s="3"/>
      <c r="G310"/>
    </row>
    <row r="311" spans="1:7" s="2" customFormat="1">
      <c r="A311"/>
      <c r="E311" s="8"/>
      <c r="F311" s="3"/>
      <c r="G311"/>
    </row>
    <row r="312" spans="1:7" s="2" customFormat="1">
      <c r="A312"/>
      <c r="E312" s="8"/>
      <c r="F312" s="3"/>
      <c r="G312"/>
    </row>
    <row r="313" spans="1:7" s="2" customFormat="1">
      <c r="A313"/>
      <c r="E313" s="8"/>
      <c r="F313" s="3"/>
      <c r="G313"/>
    </row>
    <row r="314" spans="1:7" s="2" customFormat="1">
      <c r="A314"/>
      <c r="E314" s="8"/>
      <c r="F314" s="3"/>
      <c r="G314"/>
    </row>
    <row r="315" spans="1:7" s="2" customFormat="1">
      <c r="A315"/>
      <c r="E315" s="8"/>
      <c r="F315" s="3"/>
      <c r="G315"/>
    </row>
    <row r="316" spans="1:7" s="2" customFormat="1">
      <c r="A316"/>
      <c r="E316" s="8"/>
      <c r="F316" s="3"/>
      <c r="G316"/>
    </row>
    <row r="317" spans="1:7" s="2" customFormat="1">
      <c r="A317"/>
      <c r="E317" s="8"/>
      <c r="F317" s="3"/>
      <c r="G317"/>
    </row>
    <row r="318" spans="1:7" s="2" customFormat="1">
      <c r="A318"/>
      <c r="E318" s="8"/>
      <c r="F318" s="3"/>
      <c r="G318"/>
    </row>
    <row r="319" spans="1:7" s="2" customFormat="1">
      <c r="A319"/>
      <c r="E319" s="8"/>
      <c r="F319" s="3"/>
      <c r="G319"/>
    </row>
    <row r="320" spans="1:7" s="2" customFormat="1">
      <c r="A320"/>
      <c r="E320" s="8"/>
      <c r="F320" s="3"/>
      <c r="G320"/>
    </row>
    <row r="321" spans="1:7" s="2" customFormat="1">
      <c r="A321"/>
      <c r="E321" s="8"/>
      <c r="F321" s="3"/>
      <c r="G321"/>
    </row>
    <row r="322" spans="1:7" s="2" customFormat="1">
      <c r="A322"/>
      <c r="E322" s="8"/>
      <c r="F322" s="3"/>
      <c r="G322"/>
    </row>
    <row r="323" spans="1:7" s="2" customFormat="1">
      <c r="A323"/>
      <c r="E323" s="8"/>
      <c r="F323" s="3"/>
      <c r="G323"/>
    </row>
    <row r="324" spans="1:7" s="2" customFormat="1">
      <c r="A324"/>
      <c r="E324" s="8"/>
      <c r="F324" s="3"/>
      <c r="G324"/>
    </row>
    <row r="325" spans="1:7" s="2" customFormat="1">
      <c r="A325"/>
      <c r="E325" s="8"/>
      <c r="F325" s="3"/>
      <c r="G325"/>
    </row>
    <row r="326" spans="1:7" s="2" customFormat="1">
      <c r="A326"/>
      <c r="E326" s="8"/>
      <c r="F326" s="3"/>
      <c r="G326"/>
    </row>
    <row r="327" spans="1:7" s="2" customFormat="1">
      <c r="A327"/>
      <c r="E327" s="8"/>
      <c r="F327" s="3"/>
      <c r="G327"/>
    </row>
    <row r="328" spans="1:7" s="2" customFormat="1">
      <c r="A328"/>
      <c r="E328" s="8"/>
      <c r="F328" s="3"/>
      <c r="G328"/>
    </row>
    <row r="329" spans="1:7" s="2" customFormat="1">
      <c r="A329"/>
      <c r="E329" s="8"/>
      <c r="F329" s="3"/>
      <c r="G329"/>
    </row>
    <row r="330" spans="1:7" s="2" customFormat="1">
      <c r="A330"/>
      <c r="E330" s="8"/>
      <c r="F330" s="3"/>
      <c r="G330"/>
    </row>
    <row r="331" spans="1:7" s="2" customFormat="1">
      <c r="A331"/>
      <c r="E331" s="8"/>
      <c r="F331" s="3"/>
      <c r="G331"/>
    </row>
    <row r="332" spans="1:7" s="2" customFormat="1">
      <c r="A332"/>
      <c r="E332" s="8"/>
      <c r="F332" s="3"/>
      <c r="G332"/>
    </row>
    <row r="333" spans="1:7" s="2" customFormat="1">
      <c r="A333"/>
      <c r="E333" s="8"/>
      <c r="F333" s="3"/>
      <c r="G333"/>
    </row>
    <row r="334" spans="1:7" s="2" customFormat="1">
      <c r="A334"/>
      <c r="E334" s="8"/>
      <c r="F334" s="3"/>
      <c r="G334"/>
    </row>
    <row r="335" spans="1:7" s="2" customFormat="1">
      <c r="A335"/>
      <c r="E335" s="8"/>
      <c r="F335" s="3"/>
      <c r="G335"/>
    </row>
    <row r="336" spans="1:7" s="2" customFormat="1">
      <c r="A336"/>
      <c r="E336" s="8"/>
      <c r="F336" s="3"/>
      <c r="G336"/>
    </row>
    <row r="337" spans="1:7" s="2" customFormat="1">
      <c r="A337"/>
      <c r="E337" s="8"/>
      <c r="F337" s="3"/>
      <c r="G337"/>
    </row>
    <row r="338" spans="1:7" s="2" customFormat="1">
      <c r="A338"/>
      <c r="E338" s="8"/>
      <c r="F338" s="3"/>
      <c r="G338"/>
    </row>
    <row r="339" spans="1:7" s="2" customFormat="1">
      <c r="A339"/>
      <c r="E339" s="8"/>
      <c r="F339" s="3"/>
      <c r="G339"/>
    </row>
    <row r="340" spans="1:7" s="2" customFormat="1">
      <c r="A340"/>
      <c r="E340" s="8"/>
      <c r="F340" s="3"/>
      <c r="G340"/>
    </row>
    <row r="341" spans="1:7" s="2" customFormat="1">
      <c r="A341"/>
      <c r="E341" s="8"/>
      <c r="F341" s="3"/>
      <c r="G341"/>
    </row>
    <row r="342" spans="1:7" s="2" customFormat="1">
      <c r="A342"/>
      <c r="E342" s="8"/>
      <c r="F342" s="3"/>
      <c r="G342"/>
    </row>
    <row r="343" spans="1:7" s="2" customFormat="1">
      <c r="A343"/>
      <c r="E343" s="8"/>
      <c r="F343" s="3"/>
      <c r="G343"/>
    </row>
    <row r="344" spans="1:7" s="2" customFormat="1">
      <c r="A344"/>
      <c r="E344" s="8"/>
      <c r="F344" s="3"/>
      <c r="G344"/>
    </row>
    <row r="345" spans="1:7" s="2" customFormat="1">
      <c r="A345"/>
      <c r="E345" s="8"/>
      <c r="F345" s="3"/>
      <c r="G345"/>
    </row>
    <row r="346" spans="1:7" s="2" customFormat="1">
      <c r="A346"/>
      <c r="E346" s="8"/>
      <c r="F346" s="3"/>
      <c r="G346"/>
    </row>
    <row r="347" spans="1:7" s="2" customFormat="1">
      <c r="A347"/>
      <c r="E347" s="8"/>
      <c r="F347" s="3"/>
      <c r="G347"/>
    </row>
    <row r="348" spans="1:7" s="2" customFormat="1">
      <c r="A348"/>
      <c r="E348" s="8"/>
      <c r="F348" s="3"/>
      <c r="G348"/>
    </row>
    <row r="349" spans="1:7" s="2" customFormat="1">
      <c r="A349"/>
      <c r="E349" s="8"/>
      <c r="F349" s="3"/>
      <c r="G349"/>
    </row>
    <row r="350" spans="1:7" s="2" customFormat="1">
      <c r="A350"/>
      <c r="E350" s="8"/>
      <c r="F350" s="3"/>
      <c r="G350"/>
    </row>
    <row r="351" spans="1:7" s="2" customFormat="1">
      <c r="A351"/>
      <c r="E351" s="8"/>
      <c r="F351" s="3"/>
      <c r="G351"/>
    </row>
    <row r="352" spans="1:7" s="2" customFormat="1">
      <c r="A352"/>
      <c r="E352" s="8"/>
      <c r="F352" s="3"/>
      <c r="G352"/>
    </row>
    <row r="353" spans="1:7" s="2" customFormat="1">
      <c r="A353"/>
      <c r="E353" s="8"/>
      <c r="F353" s="3"/>
      <c r="G353"/>
    </row>
    <row r="354" spans="1:7" s="2" customFormat="1">
      <c r="A354"/>
      <c r="E354" s="8"/>
      <c r="F354" s="3"/>
      <c r="G354"/>
    </row>
    <row r="355" spans="1:7" s="2" customFormat="1">
      <c r="A355"/>
      <c r="E355" s="8"/>
      <c r="F355" s="3"/>
      <c r="G355"/>
    </row>
    <row r="356" spans="1:7" s="2" customFormat="1">
      <c r="A356"/>
      <c r="E356" s="8"/>
      <c r="F356" s="3"/>
      <c r="G356"/>
    </row>
    <row r="357" spans="1:7" s="2" customFormat="1">
      <c r="A357"/>
      <c r="E357" s="8"/>
      <c r="F357" s="3"/>
      <c r="G357"/>
    </row>
    <row r="358" spans="1:7" s="2" customFormat="1">
      <c r="A358"/>
      <c r="E358" s="8"/>
      <c r="F358" s="3"/>
      <c r="G358"/>
    </row>
    <row r="359" spans="1:7" s="2" customFormat="1">
      <c r="A359"/>
      <c r="E359" s="8"/>
      <c r="F359" s="3"/>
      <c r="G359"/>
    </row>
    <row r="360" spans="1:7" s="2" customFormat="1">
      <c r="A360"/>
      <c r="E360" s="8"/>
      <c r="F360" s="3"/>
      <c r="G360"/>
    </row>
    <row r="361" spans="1:7" s="2" customFormat="1">
      <c r="A361"/>
      <c r="E361" s="8"/>
      <c r="F361" s="3"/>
      <c r="G361"/>
    </row>
    <row r="362" spans="1:7" s="2" customFormat="1">
      <c r="A362"/>
      <c r="E362" s="8"/>
      <c r="F362" s="3"/>
      <c r="G362"/>
    </row>
    <row r="363" spans="1:7" s="2" customFormat="1">
      <c r="A363"/>
      <c r="E363" s="8"/>
      <c r="F363" s="3"/>
      <c r="G363"/>
    </row>
    <row r="364" spans="1:7" s="2" customFormat="1">
      <c r="A364"/>
      <c r="E364" s="8"/>
      <c r="F364" s="3"/>
      <c r="G364"/>
    </row>
    <row r="365" spans="1:7" s="2" customFormat="1">
      <c r="A365"/>
      <c r="E365" s="8"/>
      <c r="F365" s="3"/>
      <c r="G365"/>
    </row>
    <row r="366" spans="1:7" s="2" customFormat="1">
      <c r="A366"/>
      <c r="E366" s="8"/>
      <c r="F366" s="3"/>
      <c r="G366"/>
    </row>
    <row r="367" spans="1:7" s="2" customFormat="1">
      <c r="A367"/>
      <c r="E367" s="8"/>
      <c r="F367" s="3"/>
      <c r="G367"/>
    </row>
    <row r="368" spans="1:7" s="2" customFormat="1">
      <c r="A368"/>
      <c r="E368" s="8"/>
      <c r="F368" s="3"/>
      <c r="G368"/>
    </row>
    <row r="369" spans="1:7" s="2" customFormat="1">
      <c r="A369"/>
      <c r="E369" s="8"/>
      <c r="F369" s="3"/>
      <c r="G369"/>
    </row>
    <row r="370" spans="1:7" s="2" customFormat="1">
      <c r="A370"/>
      <c r="E370" s="8"/>
      <c r="F370" s="3"/>
      <c r="G370"/>
    </row>
    <row r="371" spans="1:7" s="2" customFormat="1">
      <c r="A371"/>
      <c r="E371" s="8"/>
      <c r="F371" s="3"/>
      <c r="G371"/>
    </row>
    <row r="372" spans="1:7" s="2" customFormat="1">
      <c r="A372"/>
      <c r="E372" s="8"/>
      <c r="F372" s="3"/>
      <c r="G372"/>
    </row>
    <row r="373" spans="1:7" s="2" customFormat="1">
      <c r="A373"/>
      <c r="E373" s="8"/>
      <c r="F373" s="3"/>
      <c r="G373"/>
    </row>
    <row r="374" spans="1:7" s="2" customFormat="1">
      <c r="A374"/>
      <c r="E374" s="8"/>
      <c r="F374" s="3"/>
      <c r="G374"/>
    </row>
    <row r="375" spans="1:7" s="2" customFormat="1">
      <c r="A375"/>
      <c r="E375" s="8"/>
      <c r="F375" s="3"/>
      <c r="G375"/>
    </row>
    <row r="376" spans="1:7" s="2" customFormat="1">
      <c r="A376"/>
      <c r="E376" s="8"/>
      <c r="F376" s="3"/>
      <c r="G376"/>
    </row>
    <row r="377" spans="1:7" s="2" customFormat="1">
      <c r="A377"/>
      <c r="E377" s="8"/>
      <c r="F377" s="3"/>
      <c r="G377"/>
    </row>
    <row r="378" spans="1:7" s="2" customFormat="1">
      <c r="A378"/>
      <c r="E378" s="8"/>
      <c r="F378" s="3"/>
      <c r="G378"/>
    </row>
    <row r="379" spans="1:7" s="2" customFormat="1">
      <c r="A379"/>
      <c r="E379" s="8"/>
      <c r="F379" s="3"/>
      <c r="G379"/>
    </row>
    <row r="380" spans="1:7" s="2" customFormat="1">
      <c r="A380"/>
      <c r="E380" s="8"/>
      <c r="F380" s="3"/>
      <c r="G380"/>
    </row>
    <row r="381" spans="1:7" s="2" customFormat="1">
      <c r="A381"/>
      <c r="E381" s="8"/>
      <c r="F381" s="3"/>
      <c r="G381"/>
    </row>
    <row r="382" spans="1:7" s="2" customFormat="1">
      <c r="A382"/>
      <c r="E382" s="8"/>
      <c r="F382" s="3"/>
      <c r="G382"/>
    </row>
    <row r="383" spans="1:7" s="2" customFormat="1">
      <c r="A383"/>
      <c r="E383" s="8"/>
      <c r="F383" s="3"/>
      <c r="G383"/>
    </row>
    <row r="384" spans="1:7" s="2" customFormat="1">
      <c r="A384"/>
      <c r="E384" s="8"/>
      <c r="F384" s="3"/>
      <c r="G384"/>
    </row>
    <row r="385" spans="1:7" s="2" customFormat="1">
      <c r="A385"/>
      <c r="E385" s="8"/>
      <c r="F385" s="3"/>
      <c r="G385"/>
    </row>
    <row r="386" spans="1:7" s="2" customFormat="1">
      <c r="A386"/>
      <c r="E386" s="8"/>
      <c r="F386" s="3"/>
      <c r="G386"/>
    </row>
  </sheetData>
  <phoneticPr fontId="11" type="noConversion"/>
  <pageMargins left="0.7" right="0.7" top="0.75" bottom="0.75" header="0.3" footer="0.3"/>
  <pageSetup paperSize="9" scale="80" fitToHeight="0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AD387"/>
  <sheetViews>
    <sheetView zoomScale="63" zoomScaleNormal="63" workbookViewId="0">
      <pane ySplit="3" topLeftCell="A4" activePane="bottomLeft" state="frozen"/>
      <selection pane="bottomLeft" activeCell="R6" sqref="R6"/>
    </sheetView>
  </sheetViews>
  <sheetFormatPr defaultRowHeight="14.4"/>
  <cols>
    <col min="1" max="1" width="3.6640625" customWidth="1"/>
    <col min="2" max="3" width="15.21875" style="2" customWidth="1"/>
    <col min="4" max="4" width="68.6640625" style="8" bestFit="1" customWidth="1"/>
    <col min="5" max="5" width="11.21875" style="2" bestFit="1" customWidth="1"/>
    <col min="6" max="6" width="13.21875" style="2" customWidth="1"/>
    <col min="7" max="7" width="21.21875" style="2" bestFit="1" customWidth="1"/>
    <col min="8" max="8" width="21.21875" style="2" customWidth="1"/>
    <col min="9" max="10" width="19" style="3" bestFit="1" customWidth="1"/>
    <col min="11" max="11" width="18.6640625" style="3" bestFit="1" customWidth="1"/>
    <col min="12" max="12" width="17" style="2" customWidth="1"/>
    <col min="13" max="13" width="28" style="2" customWidth="1"/>
    <col min="14" max="14" width="11.6640625" style="66" customWidth="1"/>
    <col min="16" max="16" width="12" bestFit="1" customWidth="1"/>
    <col min="17" max="17" width="13.21875" style="2" bestFit="1" customWidth="1"/>
    <col min="18" max="18" width="15.6640625" bestFit="1" customWidth="1"/>
    <col min="19" max="20" width="12.21875" bestFit="1" customWidth="1"/>
    <col min="21" max="21" width="11.77734375" bestFit="1" customWidth="1"/>
    <col min="22" max="28" width="10.6640625" bestFit="1" customWidth="1"/>
    <col min="29" max="29" width="12.21875" bestFit="1" customWidth="1"/>
    <col min="30" max="30" width="15.6640625" bestFit="1" customWidth="1"/>
  </cols>
  <sheetData>
    <row r="1" spans="2:30" ht="18">
      <c r="B1" s="5" t="s">
        <v>11</v>
      </c>
      <c r="C1" s="5"/>
    </row>
    <row r="2" spans="2:30" ht="18">
      <c r="B2" s="5"/>
      <c r="C2" s="5"/>
      <c r="I2" s="7">
        <f>SUM(I4:I386)</f>
        <v>4327072</v>
      </c>
      <c r="J2" s="7">
        <f>SUM(J4:J386)</f>
        <v>1866311</v>
      </c>
      <c r="K2" s="7">
        <f>SUM(K4:K386)</f>
        <v>2461232</v>
      </c>
    </row>
    <row r="3" spans="2:30" ht="43.2">
      <c r="B3" s="20" t="s">
        <v>0</v>
      </c>
      <c r="C3" s="20" t="s">
        <v>70</v>
      </c>
      <c r="D3" s="21" t="s">
        <v>1</v>
      </c>
      <c r="E3" s="21" t="s">
        <v>2</v>
      </c>
      <c r="F3" s="21" t="s">
        <v>3</v>
      </c>
      <c r="G3" s="22" t="s">
        <v>8</v>
      </c>
      <c r="H3" s="22" t="s">
        <v>80</v>
      </c>
      <c r="I3" s="23" t="s">
        <v>245</v>
      </c>
      <c r="J3" s="23" t="s">
        <v>246</v>
      </c>
      <c r="K3" s="24" t="s">
        <v>7</v>
      </c>
      <c r="L3" s="21" t="s">
        <v>4</v>
      </c>
      <c r="M3" s="25" t="s">
        <v>5</v>
      </c>
      <c r="N3" s="67" t="s">
        <v>50</v>
      </c>
    </row>
    <row r="4" spans="2:30">
      <c r="B4" s="15" t="s">
        <v>10</v>
      </c>
      <c r="C4" s="15" t="s">
        <v>107</v>
      </c>
      <c r="D4" s="6" t="s">
        <v>38</v>
      </c>
      <c r="E4" s="1" t="s">
        <v>9</v>
      </c>
      <c r="F4" s="1" t="s">
        <v>41</v>
      </c>
      <c r="G4" s="1">
        <v>1</v>
      </c>
      <c r="H4" s="1" t="s">
        <v>81</v>
      </c>
      <c r="I4" s="9">
        <v>13475</v>
      </c>
      <c r="J4" s="9">
        <v>0</v>
      </c>
      <c r="K4" s="9">
        <f>Table2[[#This Row],[Invoice
(without VAT)]]-Table2[[#This Row],[O/S
(without VAT)]]</f>
        <v>13475</v>
      </c>
      <c r="L4" s="10">
        <v>44866</v>
      </c>
      <c r="M4" s="16">
        <v>1</v>
      </c>
      <c r="N4" s="68">
        <f t="shared" ref="N4:N35" si="0">(I4-J4)/I4</f>
        <v>1</v>
      </c>
      <c r="P4" s="33"/>
      <c r="Q4" s="34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2:30">
      <c r="B5" s="15" t="s">
        <v>10</v>
      </c>
      <c r="C5" s="15" t="s">
        <v>107</v>
      </c>
      <c r="D5" s="6" t="s">
        <v>39</v>
      </c>
      <c r="E5" s="1" t="s">
        <v>9</v>
      </c>
      <c r="F5" s="1" t="s">
        <v>40</v>
      </c>
      <c r="G5" s="1">
        <v>1</v>
      </c>
      <c r="H5" s="1" t="s">
        <v>82</v>
      </c>
      <c r="I5" s="9">
        <v>49764</v>
      </c>
      <c r="J5" s="9">
        <v>0</v>
      </c>
      <c r="K5" s="9">
        <f>Table2[[#This Row],[Invoice
(without VAT)]]-Table2[[#This Row],[O/S
(without VAT)]]</f>
        <v>49764</v>
      </c>
      <c r="L5" s="10">
        <v>44866</v>
      </c>
      <c r="M5" s="16">
        <v>1</v>
      </c>
      <c r="N5" s="68">
        <f t="shared" si="0"/>
        <v>1</v>
      </c>
      <c r="P5" s="185" t="s">
        <v>0</v>
      </c>
      <c r="Q5" s="185"/>
      <c r="R5" s="40">
        <v>44866</v>
      </c>
      <c r="S5" s="40">
        <v>44896</v>
      </c>
      <c r="T5" s="40">
        <v>44927</v>
      </c>
      <c r="U5" s="40">
        <v>44958</v>
      </c>
      <c r="V5" s="40">
        <v>44986</v>
      </c>
      <c r="W5" s="40">
        <v>45017</v>
      </c>
      <c r="X5" s="40">
        <v>45047</v>
      </c>
      <c r="Y5" s="40">
        <v>45078</v>
      </c>
      <c r="Z5" s="40">
        <v>45108</v>
      </c>
      <c r="AA5" s="40">
        <v>45139</v>
      </c>
      <c r="AB5" s="40">
        <v>45170</v>
      </c>
      <c r="AC5" s="40">
        <v>45200</v>
      </c>
      <c r="AD5" s="39" t="s">
        <v>95</v>
      </c>
    </row>
    <row r="6" spans="2:30">
      <c r="B6" s="15" t="s">
        <v>6</v>
      </c>
      <c r="C6" s="15" t="s">
        <v>107</v>
      </c>
      <c r="D6" s="6" t="s">
        <v>25</v>
      </c>
      <c r="E6" s="1" t="s">
        <v>9</v>
      </c>
      <c r="F6" s="1" t="s">
        <v>12</v>
      </c>
      <c r="G6" s="11">
        <v>1</v>
      </c>
      <c r="H6" s="1" t="s">
        <v>82</v>
      </c>
      <c r="I6" s="9">
        <v>1980</v>
      </c>
      <c r="J6" s="9">
        <v>88816</v>
      </c>
      <c r="K6" s="9">
        <f>Table2[[#This Row],[Invoice
(without VAT)]]-Table2[[#This Row],[O/S
(without VAT)]]</f>
        <v>-86836</v>
      </c>
      <c r="L6" s="10">
        <v>44866</v>
      </c>
      <c r="M6" s="16">
        <v>1</v>
      </c>
      <c r="N6" s="68">
        <f t="shared" si="0"/>
        <v>-43.856565656565657</v>
      </c>
      <c r="P6" s="185" t="s">
        <v>92</v>
      </c>
      <c r="Q6" s="36" t="s">
        <v>93</v>
      </c>
      <c r="R6" s="35">
        <f>SUMIFS($I:$I,$E:$E,"Itoh",$L:$L,R5)</f>
        <v>926557</v>
      </c>
      <c r="S6" s="35">
        <f t="shared" ref="S6:AC6" si="1">SUMIFS($I:$I,$E:$E,"Itoh",$L:$L,S5)</f>
        <v>199627</v>
      </c>
      <c r="T6" s="35">
        <f t="shared" si="1"/>
        <v>4682</v>
      </c>
      <c r="U6" s="35">
        <f t="shared" si="1"/>
        <v>636319</v>
      </c>
      <c r="V6" s="35">
        <f t="shared" si="1"/>
        <v>19642.400000000001</v>
      </c>
      <c r="W6" s="35">
        <f t="shared" si="1"/>
        <v>0</v>
      </c>
      <c r="X6" s="35">
        <f t="shared" si="1"/>
        <v>0</v>
      </c>
      <c r="Y6" s="35">
        <f t="shared" si="1"/>
        <v>0</v>
      </c>
      <c r="Z6" s="35">
        <f t="shared" si="1"/>
        <v>0</v>
      </c>
      <c r="AA6" s="35">
        <f t="shared" si="1"/>
        <v>0</v>
      </c>
      <c r="AB6" s="35">
        <f t="shared" si="1"/>
        <v>0</v>
      </c>
      <c r="AC6" s="35">
        <f t="shared" si="1"/>
        <v>0</v>
      </c>
      <c r="AD6" s="35">
        <f>SUM(R6:AC6)</f>
        <v>1786827.4</v>
      </c>
    </row>
    <row r="7" spans="2:30">
      <c r="B7" s="15" t="s">
        <v>6</v>
      </c>
      <c r="C7" s="15" t="s">
        <v>107</v>
      </c>
      <c r="D7" s="6" t="s">
        <v>26</v>
      </c>
      <c r="E7" s="1" t="s">
        <v>9</v>
      </c>
      <c r="F7" s="1" t="s">
        <v>13</v>
      </c>
      <c r="G7" s="1">
        <v>1</v>
      </c>
      <c r="H7" s="1" t="s">
        <v>82</v>
      </c>
      <c r="I7" s="9">
        <v>16006</v>
      </c>
      <c r="J7" s="9">
        <v>0</v>
      </c>
      <c r="K7" s="9">
        <f>Table2[[#This Row],[Invoice
(without VAT)]]-Table2[[#This Row],[O/S
(without VAT)]]</f>
        <v>16006</v>
      </c>
      <c r="L7" s="10">
        <v>44866</v>
      </c>
      <c r="M7" s="16">
        <v>1</v>
      </c>
      <c r="N7" s="68">
        <f t="shared" si="0"/>
        <v>1</v>
      </c>
      <c r="P7" s="185"/>
      <c r="Q7" s="37" t="s">
        <v>94</v>
      </c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>
        <f>SUM(R7:AC7)</f>
        <v>0</v>
      </c>
    </row>
    <row r="8" spans="2:30">
      <c r="B8" s="15" t="s">
        <v>6</v>
      </c>
      <c r="C8" s="15" t="s">
        <v>107</v>
      </c>
      <c r="D8" s="6" t="s">
        <v>27</v>
      </c>
      <c r="E8" s="1" t="s">
        <v>9</v>
      </c>
      <c r="F8" s="1" t="s">
        <v>14</v>
      </c>
      <c r="G8" s="1">
        <v>1</v>
      </c>
      <c r="H8" s="1" t="s">
        <v>82</v>
      </c>
      <c r="I8" s="9">
        <v>42398</v>
      </c>
      <c r="J8" s="9">
        <v>0</v>
      </c>
      <c r="K8" s="9">
        <f>Table2[[#This Row],[Invoice
(without VAT)]]-Table2[[#This Row],[O/S
(without VAT)]]</f>
        <v>42398</v>
      </c>
      <c r="L8" s="10">
        <v>44866</v>
      </c>
      <c r="M8" s="16">
        <v>1</v>
      </c>
      <c r="N8" s="68">
        <f t="shared" si="0"/>
        <v>1</v>
      </c>
      <c r="P8" s="185" t="s">
        <v>42</v>
      </c>
      <c r="Q8" s="36" t="s">
        <v>93</v>
      </c>
      <c r="R8" s="35">
        <f>SUMIFS($I:$I,$E:$E,"Ken",$L:$L,R5)</f>
        <v>448060</v>
      </c>
      <c r="S8" s="35">
        <f t="shared" ref="S8:AC8" si="2">SUMIFS($I:$I,$E:$E,"Ken",$L:$L,S5)</f>
        <v>264342</v>
      </c>
      <c r="T8" s="35">
        <f t="shared" si="2"/>
        <v>155588.6</v>
      </c>
      <c r="U8" s="35">
        <f t="shared" si="2"/>
        <v>261196</v>
      </c>
      <c r="V8" s="35">
        <f t="shared" si="2"/>
        <v>36441</v>
      </c>
      <c r="W8" s="35">
        <f t="shared" si="2"/>
        <v>0</v>
      </c>
      <c r="X8" s="35">
        <f t="shared" si="2"/>
        <v>0</v>
      </c>
      <c r="Y8" s="35">
        <f t="shared" si="2"/>
        <v>0</v>
      </c>
      <c r="Z8" s="35">
        <f t="shared" si="2"/>
        <v>0</v>
      </c>
      <c r="AA8" s="35">
        <f t="shared" si="2"/>
        <v>0</v>
      </c>
      <c r="AB8" s="35">
        <f t="shared" si="2"/>
        <v>0</v>
      </c>
      <c r="AC8" s="35">
        <f t="shared" si="2"/>
        <v>0</v>
      </c>
      <c r="AD8" s="35">
        <f t="shared" ref="AD8:AD9" si="3">SUM(R8:AC8)</f>
        <v>1165627.6000000001</v>
      </c>
    </row>
    <row r="9" spans="2:30">
      <c r="B9" s="15" t="s">
        <v>6</v>
      </c>
      <c r="C9" s="15" t="s">
        <v>107</v>
      </c>
      <c r="D9" s="6" t="s">
        <v>28</v>
      </c>
      <c r="E9" s="1" t="s">
        <v>9</v>
      </c>
      <c r="F9" s="1" t="s">
        <v>15</v>
      </c>
      <c r="G9" s="1">
        <v>1</v>
      </c>
      <c r="H9" s="1" t="s">
        <v>82</v>
      </c>
      <c r="I9" s="9">
        <v>9554</v>
      </c>
      <c r="J9" s="9">
        <v>0</v>
      </c>
      <c r="K9" s="9">
        <f>Table2[[#This Row],[Invoice
(without VAT)]]-Table2[[#This Row],[O/S
(without VAT)]]</f>
        <v>9554</v>
      </c>
      <c r="L9" s="10">
        <v>44866</v>
      </c>
      <c r="M9" s="16">
        <v>1</v>
      </c>
      <c r="N9" s="68">
        <f t="shared" si="0"/>
        <v>1</v>
      </c>
      <c r="P9" s="185"/>
      <c r="Q9" s="37" t="s">
        <v>94</v>
      </c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>
        <f t="shared" si="3"/>
        <v>0</v>
      </c>
    </row>
    <row r="10" spans="2:30">
      <c r="B10" s="15" t="s">
        <v>6</v>
      </c>
      <c r="C10" s="15" t="s">
        <v>107</v>
      </c>
      <c r="D10" s="6" t="s">
        <v>29</v>
      </c>
      <c r="E10" s="1" t="s">
        <v>9</v>
      </c>
      <c r="F10" s="1" t="s">
        <v>16</v>
      </c>
      <c r="G10" s="1">
        <v>1</v>
      </c>
      <c r="H10" s="1" t="s">
        <v>82</v>
      </c>
      <c r="I10" s="9">
        <v>8731</v>
      </c>
      <c r="J10" s="9">
        <v>0</v>
      </c>
      <c r="K10" s="9">
        <f>Table2[[#This Row],[Invoice
(without VAT)]]-Table2[[#This Row],[O/S
(without VAT)]]</f>
        <v>8731</v>
      </c>
      <c r="L10" s="10">
        <v>44866</v>
      </c>
      <c r="M10" s="16">
        <v>1</v>
      </c>
      <c r="N10" s="68">
        <f t="shared" si="0"/>
        <v>1</v>
      </c>
      <c r="P10" s="185" t="s">
        <v>96</v>
      </c>
      <c r="Q10" s="36" t="s">
        <v>93</v>
      </c>
      <c r="R10" s="35">
        <f>R6+R8</f>
        <v>1374617</v>
      </c>
      <c r="S10" s="35">
        <f t="shared" ref="S10:AC10" si="4">S6+S8</f>
        <v>463969</v>
      </c>
      <c r="T10" s="35">
        <f t="shared" si="4"/>
        <v>160270.6</v>
      </c>
      <c r="U10" s="35">
        <f t="shared" si="4"/>
        <v>897515</v>
      </c>
      <c r="V10" s="35">
        <f t="shared" si="4"/>
        <v>56083.4</v>
      </c>
      <c r="W10" s="35">
        <f t="shared" si="4"/>
        <v>0</v>
      </c>
      <c r="X10" s="35">
        <f t="shared" si="4"/>
        <v>0</v>
      </c>
      <c r="Y10" s="35">
        <f t="shared" si="4"/>
        <v>0</v>
      </c>
      <c r="Z10" s="35">
        <f t="shared" si="4"/>
        <v>0</v>
      </c>
      <c r="AA10" s="35">
        <f t="shared" si="4"/>
        <v>0</v>
      </c>
      <c r="AB10" s="35">
        <f t="shared" si="4"/>
        <v>0</v>
      </c>
      <c r="AC10" s="35">
        <f t="shared" si="4"/>
        <v>0</v>
      </c>
      <c r="AD10" s="35">
        <f t="shared" ref="AD10:AD11" si="5">SUM(R10:AC10)</f>
        <v>2952455</v>
      </c>
    </row>
    <row r="11" spans="2:30">
      <c r="B11" s="15" t="s">
        <v>6</v>
      </c>
      <c r="C11" s="15" t="s">
        <v>107</v>
      </c>
      <c r="D11" s="6" t="s">
        <v>30</v>
      </c>
      <c r="E11" s="1" t="s">
        <v>9</v>
      </c>
      <c r="F11" s="1" t="s">
        <v>17</v>
      </c>
      <c r="G11" s="1">
        <v>1</v>
      </c>
      <c r="H11" s="1" t="s">
        <v>82</v>
      </c>
      <c r="I11" s="9">
        <v>1980</v>
      </c>
      <c r="J11" s="9">
        <v>0</v>
      </c>
      <c r="K11" s="9">
        <f>Table2[[#This Row],[Invoice
(without VAT)]]-Table2[[#This Row],[O/S
(without VAT)]]</f>
        <v>1980</v>
      </c>
      <c r="L11" s="10">
        <v>44866</v>
      </c>
      <c r="M11" s="16">
        <v>1</v>
      </c>
      <c r="N11" s="68">
        <f t="shared" si="0"/>
        <v>1</v>
      </c>
      <c r="P11" s="185"/>
      <c r="Q11" s="37" t="s">
        <v>94</v>
      </c>
      <c r="R11" s="38">
        <f>R7+R9</f>
        <v>0</v>
      </c>
      <c r="S11" s="38">
        <f t="shared" ref="S11:AC11" si="6">S7+S9</f>
        <v>0</v>
      </c>
      <c r="T11" s="38">
        <f t="shared" si="6"/>
        <v>0</v>
      </c>
      <c r="U11" s="38">
        <f t="shared" si="6"/>
        <v>0</v>
      </c>
      <c r="V11" s="38">
        <f t="shared" si="6"/>
        <v>0</v>
      </c>
      <c r="W11" s="38">
        <f t="shared" si="6"/>
        <v>0</v>
      </c>
      <c r="X11" s="38">
        <f t="shared" si="6"/>
        <v>0</v>
      </c>
      <c r="Y11" s="38">
        <f t="shared" si="6"/>
        <v>0</v>
      </c>
      <c r="Z11" s="38">
        <f t="shared" si="6"/>
        <v>0</v>
      </c>
      <c r="AA11" s="38">
        <f t="shared" si="6"/>
        <v>0</v>
      </c>
      <c r="AB11" s="38">
        <f t="shared" si="6"/>
        <v>0</v>
      </c>
      <c r="AC11" s="38">
        <f t="shared" si="6"/>
        <v>0</v>
      </c>
      <c r="AD11" s="38">
        <f t="shared" si="5"/>
        <v>0</v>
      </c>
    </row>
    <row r="12" spans="2:30">
      <c r="B12" s="15" t="s">
        <v>6</v>
      </c>
      <c r="C12" s="15" t="s">
        <v>107</v>
      </c>
      <c r="D12" s="6" t="s">
        <v>31</v>
      </c>
      <c r="E12" s="1" t="s">
        <v>9</v>
      </c>
      <c r="F12" s="1" t="s">
        <v>18</v>
      </c>
      <c r="G12" s="1">
        <v>1</v>
      </c>
      <c r="H12" s="1" t="s">
        <v>82</v>
      </c>
      <c r="I12" s="9">
        <v>4726</v>
      </c>
      <c r="J12" s="9">
        <v>0</v>
      </c>
      <c r="K12" s="9">
        <f>Table2[[#This Row],[Invoice
(without VAT)]]-Table2[[#This Row],[O/S
(without VAT)]]</f>
        <v>4726</v>
      </c>
      <c r="L12" s="10">
        <v>44866</v>
      </c>
      <c r="M12" s="16">
        <v>1</v>
      </c>
      <c r="N12" s="68">
        <f t="shared" si="0"/>
        <v>1</v>
      </c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spans="2:30">
      <c r="B13" s="15" t="s">
        <v>6</v>
      </c>
      <c r="C13" s="15" t="s">
        <v>107</v>
      </c>
      <c r="D13" s="6" t="s">
        <v>32</v>
      </c>
      <c r="E13" s="1" t="s">
        <v>9</v>
      </c>
      <c r="F13" s="1" t="s">
        <v>19</v>
      </c>
      <c r="G13" s="1">
        <v>1</v>
      </c>
      <c r="H13" s="1" t="s">
        <v>82</v>
      </c>
      <c r="I13" s="9">
        <v>8069</v>
      </c>
      <c r="J13" s="9">
        <v>0</v>
      </c>
      <c r="K13" s="9">
        <f>Table2[[#This Row],[Invoice
(without VAT)]]-Table2[[#This Row],[O/S
(without VAT)]]</f>
        <v>8069</v>
      </c>
      <c r="L13" s="10">
        <v>44866</v>
      </c>
      <c r="M13" s="16">
        <v>1</v>
      </c>
      <c r="N13" s="68">
        <f t="shared" si="0"/>
        <v>1</v>
      </c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spans="2:30">
      <c r="B14" s="15" t="s">
        <v>6</v>
      </c>
      <c r="C14" s="15" t="s">
        <v>107</v>
      </c>
      <c r="D14" s="6" t="s">
        <v>33</v>
      </c>
      <c r="E14" s="1" t="s">
        <v>9</v>
      </c>
      <c r="F14" s="1" t="s">
        <v>20</v>
      </c>
      <c r="G14" s="1">
        <v>1</v>
      </c>
      <c r="H14" s="1" t="s">
        <v>82</v>
      </c>
      <c r="I14" s="9">
        <v>3999</v>
      </c>
      <c r="J14" s="9">
        <v>0</v>
      </c>
      <c r="K14" s="9">
        <f>Table2[[#This Row],[Invoice
(without VAT)]]-Table2[[#This Row],[O/S
(without VAT)]]</f>
        <v>3999</v>
      </c>
      <c r="L14" s="10">
        <v>44866</v>
      </c>
      <c r="M14" s="16">
        <v>1</v>
      </c>
      <c r="N14" s="68">
        <f t="shared" si="0"/>
        <v>1</v>
      </c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spans="2:30">
      <c r="B15" s="15" t="s">
        <v>6</v>
      </c>
      <c r="C15" s="15" t="s">
        <v>107</v>
      </c>
      <c r="D15" s="6" t="s">
        <v>34</v>
      </c>
      <c r="E15" s="1" t="s">
        <v>9</v>
      </c>
      <c r="F15" s="1" t="s">
        <v>21</v>
      </c>
      <c r="G15" s="1">
        <v>1</v>
      </c>
      <c r="H15" s="1" t="s">
        <v>82</v>
      </c>
      <c r="I15" s="9">
        <v>24152</v>
      </c>
      <c r="J15" s="9">
        <v>0</v>
      </c>
      <c r="K15" s="9">
        <f>Table2[[#This Row],[Invoice
(without VAT)]]-Table2[[#This Row],[O/S
(without VAT)]]</f>
        <v>24152</v>
      </c>
      <c r="L15" s="10">
        <v>44866</v>
      </c>
      <c r="M15" s="16">
        <v>1</v>
      </c>
      <c r="N15" s="68">
        <f t="shared" si="0"/>
        <v>1</v>
      </c>
      <c r="Q15" s="2" t="s">
        <v>71</v>
      </c>
      <c r="R15" s="29">
        <f>SUMIFS($I:$I,$C:$C,"MonotaRO",$L:$L,R5)</f>
        <v>329011</v>
      </c>
      <c r="S15" s="29">
        <f t="shared" ref="S15:V15" si="7">SUMIFS($I:$I,$C:$C,"MonotaRO",$L:$L,S5)</f>
        <v>260184</v>
      </c>
      <c r="T15" s="29">
        <f t="shared" si="7"/>
        <v>144960</v>
      </c>
      <c r="U15" s="29">
        <f t="shared" si="7"/>
        <v>130085</v>
      </c>
      <c r="V15" s="29">
        <f t="shared" si="7"/>
        <v>0</v>
      </c>
      <c r="W15" s="29">
        <f t="shared" ref="W15:AC15" si="8">SUMIFS($I:$I,$C:$C,"MonotaRO",$L:$L,W5)</f>
        <v>0</v>
      </c>
      <c r="X15" s="29">
        <f t="shared" si="8"/>
        <v>0</v>
      </c>
      <c r="Y15" s="29">
        <f t="shared" si="8"/>
        <v>0</v>
      </c>
      <c r="Z15" s="29">
        <f t="shared" si="8"/>
        <v>0</v>
      </c>
      <c r="AA15" s="29">
        <f t="shared" si="8"/>
        <v>0</v>
      </c>
      <c r="AB15" s="29">
        <f t="shared" si="8"/>
        <v>0</v>
      </c>
      <c r="AC15" s="29">
        <f t="shared" si="8"/>
        <v>0</v>
      </c>
      <c r="AD15" s="29">
        <f>SUM(R15:AC15)</f>
        <v>864240</v>
      </c>
    </row>
    <row r="16" spans="2:30">
      <c r="B16" s="15" t="s">
        <v>6</v>
      </c>
      <c r="C16" s="15" t="s">
        <v>107</v>
      </c>
      <c r="D16" s="6" t="s">
        <v>35</v>
      </c>
      <c r="E16" s="1" t="s">
        <v>9</v>
      </c>
      <c r="F16" s="1" t="s">
        <v>22</v>
      </c>
      <c r="G16" s="1">
        <v>1</v>
      </c>
      <c r="H16" s="1" t="s">
        <v>82</v>
      </c>
      <c r="I16" s="9">
        <v>11945</v>
      </c>
      <c r="J16" s="9">
        <v>0</v>
      </c>
      <c r="K16" s="9">
        <f>Table2[[#This Row],[Invoice
(without VAT)]]-Table2[[#This Row],[O/S
(without VAT)]]</f>
        <v>11945</v>
      </c>
      <c r="L16" s="10">
        <v>44866</v>
      </c>
      <c r="M16" s="16">
        <v>1</v>
      </c>
      <c r="N16" s="68">
        <f t="shared" si="0"/>
        <v>1</v>
      </c>
      <c r="Q16" s="2" t="s">
        <v>276</v>
      </c>
      <c r="R16" s="29">
        <f>SUMIFS($I:$I,$C:$C,"THK",$L:$L,R5)</f>
        <v>4297</v>
      </c>
      <c r="S16" s="29">
        <f t="shared" ref="S16:V16" si="9">SUMIFS($I:$I,$C:$C,"THK",$L:$L,S5)</f>
        <v>4158</v>
      </c>
      <c r="T16" s="29">
        <f t="shared" si="9"/>
        <v>8593.6</v>
      </c>
      <c r="U16" s="29">
        <f t="shared" si="9"/>
        <v>0</v>
      </c>
      <c r="V16" s="29">
        <f t="shared" si="9"/>
        <v>3881</v>
      </c>
      <c r="W16" s="29">
        <f t="shared" ref="W16:AC16" si="10">SUMIFS($I:$I,$C:$C,"THK",$L:$L,W5)</f>
        <v>0</v>
      </c>
      <c r="X16" s="29">
        <f t="shared" si="10"/>
        <v>0</v>
      </c>
      <c r="Y16" s="29">
        <f t="shared" si="10"/>
        <v>0</v>
      </c>
      <c r="Z16" s="29">
        <f t="shared" si="10"/>
        <v>0</v>
      </c>
      <c r="AA16" s="29">
        <f t="shared" si="10"/>
        <v>0</v>
      </c>
      <c r="AB16" s="29">
        <f t="shared" si="10"/>
        <v>0</v>
      </c>
      <c r="AC16" s="29">
        <f t="shared" si="10"/>
        <v>0</v>
      </c>
      <c r="AD16" s="29">
        <f t="shared" ref="AD16:AD21" si="11">SUM(R16:AC16)</f>
        <v>20929.599999999999</v>
      </c>
    </row>
    <row r="17" spans="2:30">
      <c r="B17" s="15" t="s">
        <v>6</v>
      </c>
      <c r="C17" s="15" t="s">
        <v>107</v>
      </c>
      <c r="D17" s="6" t="s">
        <v>36</v>
      </c>
      <c r="E17" s="1" t="s">
        <v>9</v>
      </c>
      <c r="F17" s="1" t="s">
        <v>23</v>
      </c>
      <c r="G17" s="1">
        <v>1</v>
      </c>
      <c r="H17" s="1" t="s">
        <v>82</v>
      </c>
      <c r="I17" s="9">
        <v>1760</v>
      </c>
      <c r="J17" s="9">
        <v>0</v>
      </c>
      <c r="K17" s="9">
        <f>Table2[[#This Row],[Invoice
(without VAT)]]-Table2[[#This Row],[O/S
(without VAT)]]</f>
        <v>1760</v>
      </c>
      <c r="L17" s="10">
        <v>44866</v>
      </c>
      <c r="M17" s="16">
        <v>1</v>
      </c>
      <c r="N17" s="68">
        <f t="shared" si="0"/>
        <v>1</v>
      </c>
      <c r="Q17" s="2" t="s">
        <v>10</v>
      </c>
      <c r="R17" s="29">
        <f>SUMIFS($I:$I,$C:$C,"Mitutoyo",$L:$L,R5)</f>
        <v>2195</v>
      </c>
      <c r="S17" s="29">
        <f t="shared" ref="S17:V17" si="12">SUMIFS($I:$I,$C:$C,"Mitutoyo",$L:$L,S5)</f>
        <v>0</v>
      </c>
      <c r="T17" s="29">
        <f t="shared" si="12"/>
        <v>0</v>
      </c>
      <c r="U17" s="29">
        <f t="shared" si="12"/>
        <v>0</v>
      </c>
      <c r="V17" s="29">
        <f t="shared" si="12"/>
        <v>32560</v>
      </c>
      <c r="W17" s="29">
        <f t="shared" ref="W17:AC17" si="13">SUMIFS($I:$I,$C:$C,"Mitutoyo",$L:$L,W5)</f>
        <v>0</v>
      </c>
      <c r="X17" s="29">
        <f t="shared" si="13"/>
        <v>0</v>
      </c>
      <c r="Y17" s="29">
        <f t="shared" si="13"/>
        <v>0</v>
      </c>
      <c r="Z17" s="29">
        <f t="shared" si="13"/>
        <v>0</v>
      </c>
      <c r="AA17" s="29">
        <f t="shared" si="13"/>
        <v>0</v>
      </c>
      <c r="AB17" s="29">
        <f t="shared" si="13"/>
        <v>0</v>
      </c>
      <c r="AC17" s="29">
        <f t="shared" si="13"/>
        <v>0</v>
      </c>
      <c r="AD17" s="29">
        <f t="shared" si="11"/>
        <v>34755</v>
      </c>
    </row>
    <row r="18" spans="2:30">
      <c r="B18" s="15" t="s">
        <v>6</v>
      </c>
      <c r="C18" s="15" t="s">
        <v>107</v>
      </c>
      <c r="D18" s="6" t="s">
        <v>37</v>
      </c>
      <c r="E18" s="1" t="s">
        <v>9</v>
      </c>
      <c r="F18" s="1" t="s">
        <v>24</v>
      </c>
      <c r="G18" s="1">
        <v>1</v>
      </c>
      <c r="H18" s="1" t="s">
        <v>82</v>
      </c>
      <c r="I18" s="9">
        <v>13723</v>
      </c>
      <c r="J18" s="9">
        <v>0</v>
      </c>
      <c r="K18" s="9">
        <f>Table2[[#This Row],[Invoice
(without VAT)]]-Table2[[#This Row],[O/S
(without VAT)]]</f>
        <v>13723</v>
      </c>
      <c r="L18" s="10">
        <v>44866</v>
      </c>
      <c r="M18" s="16">
        <v>1</v>
      </c>
      <c r="N18" s="68">
        <f t="shared" si="0"/>
        <v>1</v>
      </c>
      <c r="Q18" s="69" t="s">
        <v>72</v>
      </c>
      <c r="R18" s="29">
        <f>SUMIFS($I:$I,$C:$C,"IAI",$L:$L,R5)</f>
        <v>54708</v>
      </c>
      <c r="S18" s="29">
        <f t="shared" ref="S18:V18" si="14">SUMIFS($I:$I,$C:$C,"IAI",$L:$L,S5)</f>
        <v>0</v>
      </c>
      <c r="T18" s="29">
        <f t="shared" si="14"/>
        <v>0</v>
      </c>
      <c r="U18" s="29">
        <f t="shared" si="14"/>
        <v>0</v>
      </c>
      <c r="V18" s="29">
        <f t="shared" si="14"/>
        <v>0</v>
      </c>
      <c r="W18" s="29">
        <f t="shared" ref="W18:AC18" si="15">SUMIFS($I:$I,$C:$C,"IAI",$L:$L,W5)</f>
        <v>0</v>
      </c>
      <c r="X18" s="29">
        <f t="shared" si="15"/>
        <v>0</v>
      </c>
      <c r="Y18" s="29">
        <f t="shared" si="15"/>
        <v>0</v>
      </c>
      <c r="Z18" s="29">
        <f t="shared" si="15"/>
        <v>0</v>
      </c>
      <c r="AA18" s="29">
        <f t="shared" si="15"/>
        <v>0</v>
      </c>
      <c r="AB18" s="29">
        <f t="shared" si="15"/>
        <v>0</v>
      </c>
      <c r="AC18" s="29">
        <f t="shared" si="15"/>
        <v>0</v>
      </c>
      <c r="AD18" s="29">
        <f t="shared" si="11"/>
        <v>54708</v>
      </c>
    </row>
    <row r="19" spans="2:30">
      <c r="B19" s="15" t="s">
        <v>42</v>
      </c>
      <c r="C19" s="15" t="s">
        <v>71</v>
      </c>
      <c r="D19" s="6" t="s">
        <v>43</v>
      </c>
      <c r="E19" s="1" t="s">
        <v>45</v>
      </c>
      <c r="F19" s="1" t="s">
        <v>44</v>
      </c>
      <c r="G19" s="1">
        <v>1</v>
      </c>
      <c r="H19" s="1" t="s">
        <v>83</v>
      </c>
      <c r="I19" s="9">
        <v>53425</v>
      </c>
      <c r="J19" s="9">
        <v>29598</v>
      </c>
      <c r="K19" s="9">
        <f>Table2[[#This Row],[Invoice
(without VAT)]]-Table2[[#This Row],[O/S
(without VAT)]]</f>
        <v>23827</v>
      </c>
      <c r="L19" s="10">
        <v>44866</v>
      </c>
      <c r="M19" s="16">
        <v>1</v>
      </c>
      <c r="N19" s="68">
        <f t="shared" si="0"/>
        <v>0.44598970519419745</v>
      </c>
      <c r="Q19" s="2" t="s">
        <v>186</v>
      </c>
      <c r="R19" s="29">
        <f>SUMIFS($I:$I,$C:$C,"Sumitomo",$L:$L,R5)</f>
        <v>0</v>
      </c>
      <c r="S19" s="29">
        <f t="shared" ref="S19:V19" si="16">SUMIFS($I:$I,$C:$C,"Sumitomo",$L:$L,S5)</f>
        <v>0</v>
      </c>
      <c r="T19" s="29">
        <f t="shared" si="16"/>
        <v>2035</v>
      </c>
      <c r="U19" s="29">
        <f t="shared" si="16"/>
        <v>0</v>
      </c>
      <c r="V19" s="29">
        <f t="shared" si="16"/>
        <v>0</v>
      </c>
      <c r="W19" s="29">
        <f t="shared" ref="W19:AC19" si="17">SUMIFS($I:$I,$C:$C,"Sumitomo",$L:$L,W5)</f>
        <v>0</v>
      </c>
      <c r="X19" s="29">
        <f t="shared" si="17"/>
        <v>0</v>
      </c>
      <c r="Y19" s="29">
        <f t="shared" si="17"/>
        <v>0</v>
      </c>
      <c r="Z19" s="29">
        <f t="shared" si="17"/>
        <v>0</v>
      </c>
      <c r="AA19" s="29">
        <f t="shared" si="17"/>
        <v>0</v>
      </c>
      <c r="AB19" s="29">
        <f t="shared" si="17"/>
        <v>0</v>
      </c>
      <c r="AC19" s="29">
        <f t="shared" si="17"/>
        <v>0</v>
      </c>
      <c r="AD19" s="29">
        <f t="shared" si="11"/>
        <v>2035</v>
      </c>
    </row>
    <row r="20" spans="2:30">
      <c r="B20" s="15" t="s">
        <v>42</v>
      </c>
      <c r="C20" s="15" t="s">
        <v>71</v>
      </c>
      <c r="D20" s="6" t="s">
        <v>48</v>
      </c>
      <c r="E20" s="1" t="s">
        <v>45</v>
      </c>
      <c r="F20" s="1" t="s">
        <v>46</v>
      </c>
      <c r="G20" s="1">
        <v>1</v>
      </c>
      <c r="H20" s="1" t="s">
        <v>83</v>
      </c>
      <c r="I20" s="9">
        <v>137793</v>
      </c>
      <c r="J20" s="9">
        <v>108212</v>
      </c>
      <c r="K20" s="9">
        <f>Table2[[#This Row],[Invoice
(without VAT)]]-Table2[[#This Row],[O/S
(without VAT)]]</f>
        <v>29581</v>
      </c>
      <c r="L20" s="10">
        <v>44866</v>
      </c>
      <c r="M20" s="16">
        <v>1</v>
      </c>
      <c r="N20" s="68">
        <f t="shared" si="0"/>
        <v>0.21467708809591199</v>
      </c>
      <c r="Q20" s="2" t="s">
        <v>189</v>
      </c>
      <c r="R20" s="29">
        <f>SUMIFS($I:$I,$C:$C,"CCS",$L:$L,R5)</f>
        <v>0</v>
      </c>
      <c r="S20" s="29">
        <f t="shared" ref="S20:V20" si="18">SUMIFS($I:$I,$C:$C,"CCS",$L:$L,S5)</f>
        <v>0</v>
      </c>
      <c r="T20" s="29">
        <f t="shared" si="18"/>
        <v>0</v>
      </c>
      <c r="U20" s="29">
        <f t="shared" si="18"/>
        <v>131111</v>
      </c>
      <c r="V20" s="29">
        <f t="shared" si="18"/>
        <v>0</v>
      </c>
      <c r="W20" s="29">
        <f t="shared" ref="W20:AC20" si="19">SUMIFS($I:$I,$C:$C,"CCS",$L:$L,W5)</f>
        <v>0</v>
      </c>
      <c r="X20" s="29">
        <f t="shared" si="19"/>
        <v>0</v>
      </c>
      <c r="Y20" s="29">
        <f t="shared" si="19"/>
        <v>0</v>
      </c>
      <c r="Z20" s="29">
        <f t="shared" si="19"/>
        <v>0</v>
      </c>
      <c r="AA20" s="29">
        <f t="shared" si="19"/>
        <v>0</v>
      </c>
      <c r="AB20" s="29">
        <f t="shared" si="19"/>
        <v>0</v>
      </c>
      <c r="AC20" s="29">
        <f t="shared" si="19"/>
        <v>0</v>
      </c>
      <c r="AD20" s="29">
        <f t="shared" si="11"/>
        <v>131111</v>
      </c>
    </row>
    <row r="21" spans="2:30">
      <c r="B21" s="15" t="s">
        <v>42</v>
      </c>
      <c r="C21" s="15" t="s">
        <v>71</v>
      </c>
      <c r="D21" s="6" t="s">
        <v>49</v>
      </c>
      <c r="E21" s="1" t="s">
        <v>45</v>
      </c>
      <c r="F21" s="1" t="s">
        <v>47</v>
      </c>
      <c r="G21" s="1">
        <v>1</v>
      </c>
      <c r="H21" s="1" t="s">
        <v>83</v>
      </c>
      <c r="I21" s="9">
        <v>137793</v>
      </c>
      <c r="J21" s="9">
        <v>57712</v>
      </c>
      <c r="K21" s="9">
        <f>Table2[[#This Row],[Invoice
(without VAT)]]-Table2[[#This Row],[O/S
(without VAT)]]</f>
        <v>80081</v>
      </c>
      <c r="L21" s="10">
        <v>44866</v>
      </c>
      <c r="M21" s="16">
        <v>1</v>
      </c>
      <c r="N21" s="68">
        <f t="shared" si="0"/>
        <v>0.58116885473137248</v>
      </c>
      <c r="P21" s="2"/>
      <c r="Q21" s="2" t="s">
        <v>73</v>
      </c>
      <c r="R21" s="29">
        <f>SUMIFS($I:$I,$C:$C,"TOYOX",$L:$L,R5)</f>
        <v>57849</v>
      </c>
      <c r="S21" s="29">
        <f t="shared" ref="S21:V21" si="20">SUMIFS($I:$I,$C:$C,"TOYOX",$L:$L,S5)</f>
        <v>0</v>
      </c>
      <c r="T21" s="29">
        <f t="shared" si="20"/>
        <v>0</v>
      </c>
      <c r="U21" s="29">
        <f t="shared" si="20"/>
        <v>0</v>
      </c>
      <c r="V21" s="29">
        <f t="shared" si="20"/>
        <v>0</v>
      </c>
      <c r="W21" s="29">
        <f t="shared" ref="W21:AC21" si="21">SUMIFS($I:$I,$C:$C,"TOYOX",$L:$L,W5)</f>
        <v>0</v>
      </c>
      <c r="X21" s="29">
        <f t="shared" si="21"/>
        <v>0</v>
      </c>
      <c r="Y21" s="29">
        <f t="shared" si="21"/>
        <v>0</v>
      </c>
      <c r="Z21" s="29">
        <f t="shared" si="21"/>
        <v>0</v>
      </c>
      <c r="AA21" s="29">
        <f t="shared" si="21"/>
        <v>0</v>
      </c>
      <c r="AB21" s="29">
        <f t="shared" si="21"/>
        <v>0</v>
      </c>
      <c r="AC21" s="29">
        <f t="shared" si="21"/>
        <v>0</v>
      </c>
      <c r="AD21" s="29">
        <f t="shared" si="11"/>
        <v>57849</v>
      </c>
    </row>
    <row r="22" spans="2:30">
      <c r="B22" s="15" t="s">
        <v>42</v>
      </c>
      <c r="C22" s="15" t="s">
        <v>276</v>
      </c>
      <c r="D22" s="6" t="s">
        <v>51</v>
      </c>
      <c r="E22" s="1" t="s">
        <v>45</v>
      </c>
      <c r="F22" s="1" t="s">
        <v>52</v>
      </c>
      <c r="G22" s="1">
        <v>1</v>
      </c>
      <c r="H22" s="1" t="s">
        <v>84</v>
      </c>
      <c r="I22" s="9">
        <v>4297</v>
      </c>
      <c r="J22" s="30">
        <v>0</v>
      </c>
      <c r="K22" s="9">
        <f>Table2[[#This Row],[Invoice
(without VAT)]]-Table2[[#This Row],[O/S
(without VAT)]]</f>
        <v>4297</v>
      </c>
      <c r="L22" s="10">
        <v>44866</v>
      </c>
      <c r="M22" s="16">
        <v>1</v>
      </c>
      <c r="N22" s="68">
        <f t="shared" si="0"/>
        <v>1</v>
      </c>
      <c r="P22" s="2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2:30">
      <c r="B23" s="15" t="s">
        <v>42</v>
      </c>
      <c r="C23" s="15" t="s">
        <v>10</v>
      </c>
      <c r="D23" s="6" t="s">
        <v>54</v>
      </c>
      <c r="E23" s="1" t="s">
        <v>45</v>
      </c>
      <c r="F23" s="1" t="s">
        <v>53</v>
      </c>
      <c r="G23" s="1">
        <v>1</v>
      </c>
      <c r="H23" s="1" t="s">
        <v>85</v>
      </c>
      <c r="I23" s="9">
        <v>2195</v>
      </c>
      <c r="J23" s="9">
        <v>0</v>
      </c>
      <c r="K23" s="9">
        <f>Table2[[#This Row],[Invoice
(without VAT)]]-Table2[[#This Row],[O/S
(without VAT)]]</f>
        <v>2195</v>
      </c>
      <c r="L23" s="10">
        <v>44866</v>
      </c>
      <c r="M23" s="16">
        <v>1</v>
      </c>
      <c r="N23" s="68">
        <f t="shared" si="0"/>
        <v>1</v>
      </c>
      <c r="P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2:30">
      <c r="B24" s="15" t="s">
        <v>42</v>
      </c>
      <c r="C24" s="15" t="s">
        <v>72</v>
      </c>
      <c r="D24" s="6" t="s">
        <v>55</v>
      </c>
      <c r="E24" s="1" t="s">
        <v>45</v>
      </c>
      <c r="F24" s="1" t="s">
        <v>56</v>
      </c>
      <c r="G24" s="1">
        <v>1</v>
      </c>
      <c r="H24" s="1" t="s">
        <v>83</v>
      </c>
      <c r="I24" s="9">
        <v>54708</v>
      </c>
      <c r="J24" s="9">
        <v>47000</v>
      </c>
      <c r="K24" s="9">
        <f>Table2[[#This Row],[Invoice
(without VAT)]]-Table2[[#This Row],[O/S
(without VAT)]]</f>
        <v>7708</v>
      </c>
      <c r="L24" s="10">
        <v>44866</v>
      </c>
      <c r="M24" s="16">
        <v>1</v>
      </c>
      <c r="N24" s="68">
        <f t="shared" si="0"/>
        <v>0.14089347079037801</v>
      </c>
      <c r="P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05">
        <f>SUM(Q24:AC24)</f>
        <v>0</v>
      </c>
    </row>
    <row r="25" spans="2:30">
      <c r="B25" s="15" t="s">
        <v>42</v>
      </c>
      <c r="C25" s="15" t="s">
        <v>73</v>
      </c>
      <c r="D25" s="6" t="s">
        <v>58</v>
      </c>
      <c r="E25" s="1" t="s">
        <v>45</v>
      </c>
      <c r="F25" s="1" t="s">
        <v>57</v>
      </c>
      <c r="G25" s="1">
        <v>1</v>
      </c>
      <c r="H25" s="1" t="s">
        <v>83</v>
      </c>
      <c r="I25" s="9">
        <v>57849</v>
      </c>
      <c r="J25" s="9">
        <v>39450</v>
      </c>
      <c r="K25" s="9">
        <f>Table2[[#This Row],[Invoice
(without VAT)]]-Table2[[#This Row],[O/S
(without VAT)]]</f>
        <v>18399</v>
      </c>
      <c r="L25" s="10">
        <v>44866</v>
      </c>
      <c r="M25" s="16">
        <v>1</v>
      </c>
      <c r="N25" s="68">
        <f t="shared" si="0"/>
        <v>0.31805217030545041</v>
      </c>
      <c r="P25" s="2"/>
    </row>
    <row r="26" spans="2:30">
      <c r="B26" s="15" t="s">
        <v>61</v>
      </c>
      <c r="C26" s="15" t="s">
        <v>107</v>
      </c>
      <c r="D26" s="6" t="s">
        <v>59</v>
      </c>
      <c r="E26" s="1" t="s">
        <v>9</v>
      </c>
      <c r="F26" s="1" t="s">
        <v>60</v>
      </c>
      <c r="G26" s="1">
        <v>1</v>
      </c>
      <c r="H26" s="1" t="s">
        <v>86</v>
      </c>
      <c r="I26" s="9">
        <v>30558</v>
      </c>
      <c r="J26" s="9">
        <v>15650</v>
      </c>
      <c r="K26" s="9">
        <f>Table2[[#This Row],[Invoice
(without VAT)]]-Table2[[#This Row],[O/S
(without VAT)]]</f>
        <v>14908</v>
      </c>
      <c r="L26" s="10">
        <v>44866</v>
      </c>
      <c r="M26" s="16">
        <v>1</v>
      </c>
      <c r="N26" s="68">
        <f t="shared" si="0"/>
        <v>0.48785915308593492</v>
      </c>
      <c r="P26" s="2"/>
    </row>
    <row r="27" spans="2:30">
      <c r="B27" s="15" t="s">
        <v>64</v>
      </c>
      <c r="C27" s="15" t="s">
        <v>107</v>
      </c>
      <c r="D27" s="6" t="s">
        <v>62</v>
      </c>
      <c r="E27" s="1" t="s">
        <v>9</v>
      </c>
      <c r="F27" s="1" t="s">
        <v>63</v>
      </c>
      <c r="G27" s="1">
        <v>1</v>
      </c>
      <c r="H27" s="1" t="s">
        <v>83</v>
      </c>
      <c r="I27" s="9">
        <v>41490</v>
      </c>
      <c r="J27" s="9">
        <v>16500</v>
      </c>
      <c r="K27" s="9">
        <f>Table2[[#This Row],[Invoice
(without VAT)]]-Table2[[#This Row],[O/S
(without VAT)]]</f>
        <v>24990</v>
      </c>
      <c r="L27" s="10">
        <v>44866</v>
      </c>
      <c r="M27" s="16">
        <v>1</v>
      </c>
      <c r="N27" s="68">
        <f t="shared" si="0"/>
        <v>0.6023138105567607</v>
      </c>
      <c r="P27" s="2"/>
    </row>
    <row r="28" spans="2:30">
      <c r="B28" s="15" t="s">
        <v>61</v>
      </c>
      <c r="C28" s="15" t="s">
        <v>107</v>
      </c>
      <c r="D28" s="6" t="s">
        <v>65</v>
      </c>
      <c r="E28" s="1" t="s">
        <v>9</v>
      </c>
      <c r="F28" s="1" t="s">
        <v>66</v>
      </c>
      <c r="G28" s="1">
        <v>1</v>
      </c>
      <c r="H28" s="1" t="s">
        <v>86</v>
      </c>
      <c r="I28" s="9">
        <v>71940</v>
      </c>
      <c r="J28" s="9">
        <v>31200</v>
      </c>
      <c r="K28" s="9">
        <f>Table2[[#This Row],[Invoice
(without VAT)]]-Table2[[#This Row],[O/S
(without VAT)]]</f>
        <v>40740</v>
      </c>
      <c r="L28" s="10">
        <v>44866</v>
      </c>
      <c r="M28" s="16">
        <v>1</v>
      </c>
      <c r="N28" s="68">
        <f t="shared" si="0"/>
        <v>0.56630525437864887</v>
      </c>
    </row>
    <row r="29" spans="2:30">
      <c r="B29" s="15" t="s">
        <v>69</v>
      </c>
      <c r="C29" s="15" t="s">
        <v>107</v>
      </c>
      <c r="D29" s="6" t="s">
        <v>67</v>
      </c>
      <c r="E29" s="1" t="s">
        <v>9</v>
      </c>
      <c r="F29" s="1" t="s">
        <v>68</v>
      </c>
      <c r="G29" s="1">
        <v>1</v>
      </c>
      <c r="H29" s="1" t="s">
        <v>87</v>
      </c>
      <c r="I29" s="9">
        <v>505000</v>
      </c>
      <c r="J29" s="9">
        <v>253900</v>
      </c>
      <c r="K29" s="9">
        <f>Table2[[#This Row],[Invoice
(without VAT)]]-Table2[[#This Row],[O/S
(without VAT)]]</f>
        <v>251100</v>
      </c>
      <c r="L29" s="10">
        <v>44866</v>
      </c>
      <c r="M29" s="16">
        <v>1</v>
      </c>
      <c r="N29" s="68">
        <f t="shared" si="0"/>
        <v>0.49722772277227723</v>
      </c>
    </row>
    <row r="30" spans="2:30">
      <c r="B30" s="15" t="s">
        <v>61</v>
      </c>
      <c r="C30" s="15" t="s">
        <v>107</v>
      </c>
      <c r="D30" s="6" t="s">
        <v>74</v>
      </c>
      <c r="E30" s="1" t="s">
        <v>9</v>
      </c>
      <c r="F30" s="1" t="s">
        <v>75</v>
      </c>
      <c r="G30" s="1">
        <v>1</v>
      </c>
      <c r="H30" s="1" t="s">
        <v>86</v>
      </c>
      <c r="I30" s="9">
        <v>15103</v>
      </c>
      <c r="J30" s="9">
        <v>3550</v>
      </c>
      <c r="K30" s="9">
        <f>Table2[[#This Row],[Invoice
(without VAT)]]-Table2[[#This Row],[O/S
(without VAT)]]</f>
        <v>11553</v>
      </c>
      <c r="L30" s="10">
        <v>44866</v>
      </c>
      <c r="M30" s="16">
        <v>1</v>
      </c>
      <c r="N30" s="68">
        <f t="shared" si="0"/>
        <v>0.76494736145136732</v>
      </c>
    </row>
    <row r="31" spans="2:30">
      <c r="B31" s="15" t="s">
        <v>69</v>
      </c>
      <c r="C31" s="15" t="s">
        <v>107</v>
      </c>
      <c r="D31" s="6" t="s">
        <v>76</v>
      </c>
      <c r="E31" s="1" t="s">
        <v>9</v>
      </c>
      <c r="F31" s="1" t="s">
        <v>77</v>
      </c>
      <c r="G31" s="1">
        <v>1</v>
      </c>
      <c r="H31" s="1" t="s">
        <v>88</v>
      </c>
      <c r="I31" s="9">
        <v>13959</v>
      </c>
      <c r="J31" s="9">
        <v>0</v>
      </c>
      <c r="K31" s="9">
        <f>Table2[[#This Row],[Invoice
(without VAT)]]-Table2[[#This Row],[O/S
(without VAT)]]</f>
        <v>13959</v>
      </c>
      <c r="L31" s="10">
        <v>44866</v>
      </c>
      <c r="M31" s="16">
        <v>1</v>
      </c>
      <c r="N31" s="68">
        <f t="shared" si="0"/>
        <v>1</v>
      </c>
    </row>
    <row r="32" spans="2:30">
      <c r="B32" s="15" t="s">
        <v>69</v>
      </c>
      <c r="C32" s="15" t="s">
        <v>107</v>
      </c>
      <c r="D32" s="6" t="s">
        <v>79</v>
      </c>
      <c r="E32" s="1" t="s">
        <v>9</v>
      </c>
      <c r="F32" s="1" t="s">
        <v>78</v>
      </c>
      <c r="G32" s="1">
        <v>1</v>
      </c>
      <c r="H32" s="1" t="s">
        <v>88</v>
      </c>
      <c r="I32" s="9">
        <v>8844</v>
      </c>
      <c r="J32" s="9">
        <v>0</v>
      </c>
      <c r="K32" s="9">
        <f>Table2[[#This Row],[Invoice
(without VAT)]]-Table2[[#This Row],[O/S
(without VAT)]]</f>
        <v>8844</v>
      </c>
      <c r="L32" s="10">
        <v>44866</v>
      </c>
      <c r="M32" s="16">
        <v>1</v>
      </c>
      <c r="N32" s="68">
        <f t="shared" si="0"/>
        <v>1</v>
      </c>
    </row>
    <row r="33" spans="2:14">
      <c r="B33" s="15" t="s">
        <v>89</v>
      </c>
      <c r="C33" s="15" t="s">
        <v>107</v>
      </c>
      <c r="D33" s="6" t="s">
        <v>90</v>
      </c>
      <c r="E33" s="1" t="s">
        <v>9</v>
      </c>
      <c r="F33" s="1" t="s">
        <v>91</v>
      </c>
      <c r="G33" s="1">
        <v>1</v>
      </c>
      <c r="H33" s="1" t="s">
        <v>82</v>
      </c>
      <c r="I33" s="9">
        <v>27401</v>
      </c>
      <c r="J33" s="9">
        <v>0</v>
      </c>
      <c r="K33" s="9">
        <f>Table2[[#This Row],[Invoice
(without VAT)]]-Table2[[#This Row],[O/S
(without VAT)]]</f>
        <v>27401</v>
      </c>
      <c r="L33" s="10">
        <v>44866</v>
      </c>
      <c r="M33" s="16">
        <v>1</v>
      </c>
      <c r="N33" s="68">
        <f t="shared" si="0"/>
        <v>1</v>
      </c>
    </row>
    <row r="34" spans="2:14" hidden="1">
      <c r="B34" s="15" t="s">
        <v>42</v>
      </c>
      <c r="C34" s="15" t="s">
        <v>71</v>
      </c>
      <c r="D34" s="6" t="s">
        <v>97</v>
      </c>
      <c r="E34" s="1" t="s">
        <v>45</v>
      </c>
      <c r="F34" s="1" t="s">
        <v>98</v>
      </c>
      <c r="G34" s="1">
        <v>1</v>
      </c>
      <c r="H34" s="1" t="s">
        <v>83</v>
      </c>
      <c r="I34" s="9">
        <v>130092</v>
      </c>
      <c r="J34" s="9">
        <v>68000</v>
      </c>
      <c r="K34" s="9">
        <f>Table2[[#This Row],[Invoice
(without VAT)]]-Table2[[#This Row],[O/S
(without VAT)]]</f>
        <v>62092</v>
      </c>
      <c r="L34" s="10">
        <v>44896</v>
      </c>
      <c r="M34" s="16">
        <v>1</v>
      </c>
      <c r="N34" s="68">
        <f t="shared" si="0"/>
        <v>0.47729299265135444</v>
      </c>
    </row>
    <row r="35" spans="2:14" hidden="1">
      <c r="B35" s="15" t="s">
        <v>42</v>
      </c>
      <c r="C35" s="15" t="s">
        <v>71</v>
      </c>
      <c r="D35" s="6" t="s">
        <v>99</v>
      </c>
      <c r="E35" s="1" t="s">
        <v>45</v>
      </c>
      <c r="F35" s="1" t="s">
        <v>100</v>
      </c>
      <c r="G35" s="1">
        <v>1</v>
      </c>
      <c r="H35" s="1" t="s">
        <v>83</v>
      </c>
      <c r="I35" s="9">
        <v>130092</v>
      </c>
      <c r="J35" s="9">
        <v>73500</v>
      </c>
      <c r="K35" s="9">
        <f>Table2[[#This Row],[Invoice
(without VAT)]]-Table2[[#This Row],[O/S
(without VAT)]]</f>
        <v>56592</v>
      </c>
      <c r="L35" s="10">
        <v>44896</v>
      </c>
      <c r="M35" s="16">
        <v>1</v>
      </c>
      <c r="N35" s="68">
        <f t="shared" si="0"/>
        <v>0.43501521999815518</v>
      </c>
    </row>
    <row r="36" spans="2:14" hidden="1">
      <c r="B36" s="15" t="s">
        <v>42</v>
      </c>
      <c r="C36" s="15" t="s">
        <v>276</v>
      </c>
      <c r="D36" s="6" t="s">
        <v>101</v>
      </c>
      <c r="E36" s="1" t="s">
        <v>45</v>
      </c>
      <c r="F36" s="1" t="s">
        <v>102</v>
      </c>
      <c r="G36" s="1">
        <v>1</v>
      </c>
      <c r="H36" s="1" t="s">
        <v>84</v>
      </c>
      <c r="I36" s="9">
        <v>4158</v>
      </c>
      <c r="J36" s="9">
        <v>3000</v>
      </c>
      <c r="K36" s="9">
        <f>Table2[[#This Row],[Invoice
(without VAT)]]-Table2[[#This Row],[O/S
(without VAT)]]</f>
        <v>1158</v>
      </c>
      <c r="L36" s="10">
        <v>44896</v>
      </c>
      <c r="M36" s="16">
        <v>1</v>
      </c>
      <c r="N36" s="68">
        <f t="shared" ref="N36:N67" si="22">(I36-J36)/I36</f>
        <v>0.27849927849927852</v>
      </c>
    </row>
    <row r="37" spans="2:14" hidden="1">
      <c r="B37" s="15" t="s">
        <v>103</v>
      </c>
      <c r="C37" s="15" t="s">
        <v>107</v>
      </c>
      <c r="D37" s="6" t="s">
        <v>104</v>
      </c>
      <c r="E37" s="1" t="s">
        <v>9</v>
      </c>
      <c r="F37" s="1" t="s">
        <v>105</v>
      </c>
      <c r="G37" s="1">
        <v>1</v>
      </c>
      <c r="H37" s="1" t="s">
        <v>106</v>
      </c>
      <c r="I37" s="9">
        <v>183000</v>
      </c>
      <c r="J37" s="9">
        <v>144144</v>
      </c>
      <c r="K37" s="9">
        <f>Table2[[#This Row],[Invoice
(without VAT)]]-Table2[[#This Row],[O/S
(without VAT)]]</f>
        <v>38856</v>
      </c>
      <c r="L37" s="10">
        <v>44896</v>
      </c>
      <c r="M37" s="16">
        <v>1</v>
      </c>
      <c r="N37" s="68">
        <f t="shared" si="22"/>
        <v>0.21232786885245902</v>
      </c>
    </row>
    <row r="38" spans="2:14" hidden="1">
      <c r="B38" s="15" t="s">
        <v>6</v>
      </c>
      <c r="C38" s="15" t="s">
        <v>107</v>
      </c>
      <c r="D38" s="6" t="s">
        <v>108</v>
      </c>
      <c r="E38" s="1" t="s">
        <v>9</v>
      </c>
      <c r="F38" s="1" t="s">
        <v>109</v>
      </c>
      <c r="G38" s="1">
        <v>1</v>
      </c>
      <c r="H38" s="1" t="s">
        <v>82</v>
      </c>
      <c r="I38" s="9">
        <v>14647</v>
      </c>
      <c r="J38" s="9">
        <v>9500</v>
      </c>
      <c r="K38" s="9">
        <f>Table2[[#This Row],[Invoice
(without VAT)]]-Table2[[#This Row],[O/S
(without VAT)]]</f>
        <v>5147</v>
      </c>
      <c r="L38" s="10">
        <v>44896</v>
      </c>
      <c r="M38" s="16">
        <v>1</v>
      </c>
      <c r="N38" s="68">
        <f t="shared" si="22"/>
        <v>0.35140301768280197</v>
      </c>
    </row>
    <row r="39" spans="2:14" hidden="1">
      <c r="B39" s="15" t="s">
        <v>6</v>
      </c>
      <c r="C39" s="15" t="s">
        <v>107</v>
      </c>
      <c r="D39" s="6" t="s">
        <v>110</v>
      </c>
      <c r="E39" s="1" t="s">
        <v>9</v>
      </c>
      <c r="F39" s="1" t="s">
        <v>111</v>
      </c>
      <c r="G39" s="1">
        <v>1</v>
      </c>
      <c r="H39" s="1" t="s">
        <v>82</v>
      </c>
      <c r="I39" s="9">
        <v>1980</v>
      </c>
      <c r="J39" s="9">
        <v>0</v>
      </c>
      <c r="K39" s="9">
        <f>Table2[[#This Row],[Invoice
(without VAT)]]-Table2[[#This Row],[O/S
(without VAT)]]</f>
        <v>1980</v>
      </c>
      <c r="L39" s="10">
        <v>44896</v>
      </c>
      <c r="M39" s="16">
        <v>1</v>
      </c>
      <c r="N39" s="68">
        <f t="shared" si="22"/>
        <v>1</v>
      </c>
    </row>
    <row r="40" spans="2:14" hidden="1">
      <c r="B40" s="15" t="s">
        <v>6</v>
      </c>
      <c r="C40" s="15" t="s">
        <v>107</v>
      </c>
      <c r="D40" s="6" t="s">
        <v>112</v>
      </c>
      <c r="E40" s="1" t="s">
        <v>9</v>
      </c>
      <c r="F40" s="1" t="s">
        <v>113</v>
      </c>
      <c r="G40" s="1">
        <v>1</v>
      </c>
      <c r="H40" s="1" t="s">
        <v>82</v>
      </c>
      <c r="I40" s="9">
        <v>4682</v>
      </c>
      <c r="J40" s="9">
        <v>0</v>
      </c>
      <c r="K40" s="9">
        <f>Table2[[#This Row],[Invoice
(without VAT)]]-Table2[[#This Row],[O/S
(without VAT)]]</f>
        <v>4682</v>
      </c>
      <c r="L40" s="10">
        <v>44927</v>
      </c>
      <c r="M40" s="16">
        <v>1</v>
      </c>
      <c r="N40" s="68">
        <f t="shared" si="22"/>
        <v>1</v>
      </c>
    </row>
    <row r="41" spans="2:14" hidden="1">
      <c r="B41" s="15" t="s">
        <v>42</v>
      </c>
      <c r="C41" s="15" t="s">
        <v>71</v>
      </c>
      <c r="D41" s="6" t="s">
        <v>114</v>
      </c>
      <c r="E41" s="1" t="s">
        <v>45</v>
      </c>
      <c r="F41" s="1" t="s">
        <v>115</v>
      </c>
      <c r="G41" s="1">
        <v>1</v>
      </c>
      <c r="H41" s="1" t="s">
        <v>116</v>
      </c>
      <c r="I41" s="9">
        <v>65000</v>
      </c>
      <c r="J41" s="9">
        <v>52000</v>
      </c>
      <c r="K41" s="9">
        <f>Table2[[#This Row],[Invoice
(without VAT)]]-Table2[[#This Row],[O/S
(without VAT)]]</f>
        <v>13000</v>
      </c>
      <c r="L41" s="10">
        <v>44927</v>
      </c>
      <c r="M41" s="16">
        <v>1</v>
      </c>
      <c r="N41" s="68">
        <f t="shared" si="22"/>
        <v>0.2</v>
      </c>
    </row>
    <row r="42" spans="2:14" hidden="1">
      <c r="B42" s="15" t="s">
        <v>42</v>
      </c>
      <c r="C42" s="15" t="s">
        <v>276</v>
      </c>
      <c r="D42" s="6" t="s">
        <v>117</v>
      </c>
      <c r="E42" s="1" t="s">
        <v>45</v>
      </c>
      <c r="F42" s="1" t="s">
        <v>118</v>
      </c>
      <c r="G42" s="1">
        <v>1</v>
      </c>
      <c r="H42" s="1" t="s">
        <v>84</v>
      </c>
      <c r="I42" s="9">
        <v>4297</v>
      </c>
      <c r="J42" s="9">
        <v>3000</v>
      </c>
      <c r="K42" s="9">
        <f>Table2[[#This Row],[Invoice
(without VAT)]]-Table2[[#This Row],[O/S
(without VAT)]]</f>
        <v>1297</v>
      </c>
      <c r="L42" s="10">
        <v>44927</v>
      </c>
      <c r="M42" s="16">
        <v>1</v>
      </c>
      <c r="N42" s="68">
        <f t="shared" si="22"/>
        <v>0.30183849197114265</v>
      </c>
    </row>
    <row r="43" spans="2:14" hidden="1">
      <c r="B43" s="15" t="s">
        <v>42</v>
      </c>
      <c r="C43" s="15" t="s">
        <v>71</v>
      </c>
      <c r="D43" s="6" t="s">
        <v>122</v>
      </c>
      <c r="E43" s="1" t="s">
        <v>45</v>
      </c>
      <c r="F43" s="1" t="s">
        <v>121</v>
      </c>
      <c r="G43" s="1">
        <v>1</v>
      </c>
      <c r="H43" s="1" t="s">
        <v>116</v>
      </c>
      <c r="I43" s="9">
        <v>65000</v>
      </c>
      <c r="J43" s="9">
        <v>30000</v>
      </c>
      <c r="K43" s="9">
        <f>Table2[[#This Row],[Invoice
(without VAT)]]-Table2[[#This Row],[O/S
(without VAT)]]</f>
        <v>35000</v>
      </c>
      <c r="L43" s="10">
        <v>44927</v>
      </c>
      <c r="M43" s="16">
        <v>1</v>
      </c>
      <c r="N43" s="68">
        <f t="shared" si="22"/>
        <v>0.53846153846153844</v>
      </c>
    </row>
    <row r="44" spans="2:14" hidden="1">
      <c r="B44" s="15" t="s">
        <v>42</v>
      </c>
      <c r="C44" s="15" t="s">
        <v>71</v>
      </c>
      <c r="D44" s="6" t="s">
        <v>119</v>
      </c>
      <c r="E44" s="1" t="s">
        <v>45</v>
      </c>
      <c r="F44" s="1" t="s">
        <v>120</v>
      </c>
      <c r="G44" s="1">
        <v>1</v>
      </c>
      <c r="H44" s="1" t="s">
        <v>116</v>
      </c>
      <c r="I44" s="9">
        <v>14960</v>
      </c>
      <c r="J44" s="9">
        <v>1760</v>
      </c>
      <c r="K44" s="9">
        <f>Table2[[#This Row],[Invoice
(without VAT)]]-Table2[[#This Row],[O/S
(without VAT)]]</f>
        <v>13200</v>
      </c>
      <c r="L44" s="10">
        <v>44927</v>
      </c>
      <c r="M44" s="16">
        <v>1</v>
      </c>
      <c r="N44" s="68">
        <f t="shared" si="22"/>
        <v>0.88235294117647056</v>
      </c>
    </row>
    <row r="45" spans="2:14" hidden="1">
      <c r="B45" s="15" t="s">
        <v>42</v>
      </c>
      <c r="C45" s="15" t="s">
        <v>276</v>
      </c>
      <c r="D45" s="6" t="s">
        <v>184</v>
      </c>
      <c r="E45" s="1" t="s">
        <v>45</v>
      </c>
      <c r="F45" s="1" t="s">
        <v>185</v>
      </c>
      <c r="G45" s="1">
        <v>1</v>
      </c>
      <c r="H45" s="1" t="s">
        <v>84</v>
      </c>
      <c r="I45" s="9">
        <v>4296.6000000000004</v>
      </c>
      <c r="J45" s="9">
        <v>3000</v>
      </c>
      <c r="K45" s="9">
        <f>Table2[[#This Row],[Invoice
(without VAT)]]-Table2[[#This Row],[O/S
(without VAT)]]</f>
        <v>1296.6000000000004</v>
      </c>
      <c r="L45" s="10">
        <v>44927</v>
      </c>
      <c r="M45" s="16">
        <v>1</v>
      </c>
      <c r="N45" s="68">
        <f t="shared" si="22"/>
        <v>0.30177349532188247</v>
      </c>
    </row>
    <row r="46" spans="2:14" hidden="1">
      <c r="B46" s="15" t="s">
        <v>42</v>
      </c>
      <c r="C46" s="15" t="s">
        <v>186</v>
      </c>
      <c r="D46" s="6" t="s">
        <v>187</v>
      </c>
      <c r="E46" s="1" t="s">
        <v>45</v>
      </c>
      <c r="F46" s="1" t="s">
        <v>188</v>
      </c>
      <c r="G46" s="1">
        <v>1</v>
      </c>
      <c r="H46" s="1" t="s">
        <v>88</v>
      </c>
      <c r="I46" s="9">
        <v>2035</v>
      </c>
      <c r="J46" s="9">
        <v>0</v>
      </c>
      <c r="K46" s="9">
        <f>Table2[[#This Row],[Invoice
(without VAT)]]-Table2[[#This Row],[O/S
(without VAT)]]</f>
        <v>2035</v>
      </c>
      <c r="L46" s="10">
        <v>44927</v>
      </c>
      <c r="M46" s="16">
        <v>1</v>
      </c>
      <c r="N46" s="68">
        <f t="shared" si="22"/>
        <v>1</v>
      </c>
    </row>
    <row r="47" spans="2:14" hidden="1">
      <c r="B47" s="15" t="s">
        <v>42</v>
      </c>
      <c r="C47" s="15" t="s">
        <v>189</v>
      </c>
      <c r="D47" s="6" t="s">
        <v>190</v>
      </c>
      <c r="E47" s="1" t="s">
        <v>45</v>
      </c>
      <c r="F47" s="1" t="s">
        <v>191</v>
      </c>
      <c r="G47" s="1">
        <v>1</v>
      </c>
      <c r="H47" s="1" t="s">
        <v>88</v>
      </c>
      <c r="I47" s="9">
        <v>131111</v>
      </c>
      <c r="J47" s="9">
        <v>0</v>
      </c>
      <c r="K47" s="9">
        <f>Table2[[#This Row],[Invoice
(without VAT)]]-Table2[[#This Row],[O/S
(without VAT)]]</f>
        <v>131111</v>
      </c>
      <c r="L47" s="10">
        <v>44958</v>
      </c>
      <c r="M47" s="16">
        <v>1</v>
      </c>
      <c r="N47" s="68">
        <f t="shared" si="22"/>
        <v>1</v>
      </c>
    </row>
    <row r="48" spans="2:14" hidden="1">
      <c r="B48" s="15" t="s">
        <v>42</v>
      </c>
      <c r="C48" s="15" t="s">
        <v>71</v>
      </c>
      <c r="D48" s="6" t="s">
        <v>200</v>
      </c>
      <c r="E48" s="1" t="s">
        <v>45</v>
      </c>
      <c r="F48" s="1" t="s">
        <v>197</v>
      </c>
      <c r="G48" s="1">
        <v>1</v>
      </c>
      <c r="H48" s="1" t="s">
        <v>116</v>
      </c>
      <c r="I48" s="9">
        <v>130085</v>
      </c>
      <c r="J48" s="9">
        <v>80700</v>
      </c>
      <c r="K48" s="9">
        <f>Table2[[#This Row],[Invoice
(without VAT)]]-Table2[[#This Row],[O/S
(without VAT)]]</f>
        <v>49385</v>
      </c>
      <c r="L48" s="10">
        <v>44958</v>
      </c>
      <c r="M48" s="16">
        <v>1</v>
      </c>
      <c r="N48" s="68">
        <f t="shared" si="22"/>
        <v>0.37963639159011414</v>
      </c>
    </row>
    <row r="49" spans="2:14" hidden="1">
      <c r="B49" s="15" t="s">
        <v>195</v>
      </c>
      <c r="C49" s="15" t="s">
        <v>107</v>
      </c>
      <c r="D49" s="6" t="s">
        <v>203</v>
      </c>
      <c r="E49" s="1" t="s">
        <v>9</v>
      </c>
      <c r="F49" s="1" t="s">
        <v>192</v>
      </c>
      <c r="G49" s="1">
        <v>1</v>
      </c>
      <c r="H49" s="1" t="s">
        <v>116</v>
      </c>
      <c r="I49" s="9">
        <v>1650</v>
      </c>
      <c r="J49" s="9">
        <v>400</v>
      </c>
      <c r="K49" s="9">
        <f>Table2[[#This Row],[Invoice
(without VAT)]]-Table2[[#This Row],[O/S
(without VAT)]]</f>
        <v>1250</v>
      </c>
      <c r="L49" s="10">
        <v>44958</v>
      </c>
      <c r="M49" s="16">
        <v>1</v>
      </c>
      <c r="N49" s="68">
        <f t="shared" si="22"/>
        <v>0.75757575757575757</v>
      </c>
    </row>
    <row r="50" spans="2:14" hidden="1">
      <c r="B50" s="15" t="s">
        <v>10</v>
      </c>
      <c r="C50" s="15" t="s">
        <v>107</v>
      </c>
      <c r="D50" s="6" t="s">
        <v>154</v>
      </c>
      <c r="E50" s="1" t="s">
        <v>9</v>
      </c>
      <c r="F50" s="1" t="s">
        <v>227</v>
      </c>
      <c r="G50" s="1">
        <v>1</v>
      </c>
      <c r="H50" s="1" t="s">
        <v>82</v>
      </c>
      <c r="I50" s="9">
        <v>49544</v>
      </c>
      <c r="J50" s="9">
        <v>0</v>
      </c>
      <c r="K50" s="9">
        <f>Table2[[#This Row],[Invoice
(without VAT)]]-Table2[[#This Row],[O/S
(without VAT)]]</f>
        <v>49544</v>
      </c>
      <c r="L50" s="10">
        <v>44958</v>
      </c>
      <c r="M50" s="16">
        <v>1</v>
      </c>
      <c r="N50" s="68">
        <f t="shared" si="22"/>
        <v>1</v>
      </c>
    </row>
    <row r="51" spans="2:14" hidden="1">
      <c r="B51" s="15" t="s">
        <v>201</v>
      </c>
      <c r="C51" s="15" t="s">
        <v>107</v>
      </c>
      <c r="D51" s="6" t="s">
        <v>202</v>
      </c>
      <c r="E51" s="1" t="s">
        <v>9</v>
      </c>
      <c r="F51" s="1" t="s">
        <v>232</v>
      </c>
      <c r="G51" s="1">
        <v>1</v>
      </c>
      <c r="H51" s="1" t="s">
        <v>116</v>
      </c>
      <c r="I51" s="9">
        <v>2420</v>
      </c>
      <c r="J51" s="9">
        <v>800</v>
      </c>
      <c r="K51" s="9">
        <f>Table2[[#This Row],[Invoice
(without VAT)]]-Table2[[#This Row],[O/S
(without VAT)]]</f>
        <v>1620</v>
      </c>
      <c r="L51" s="10">
        <v>44958</v>
      </c>
      <c r="M51" s="16">
        <v>1</v>
      </c>
      <c r="N51" s="68">
        <f t="shared" si="22"/>
        <v>0.66942148760330578</v>
      </c>
    </row>
    <row r="52" spans="2:14" hidden="1">
      <c r="B52" s="15" t="s">
        <v>195</v>
      </c>
      <c r="C52" s="15" t="s">
        <v>107</v>
      </c>
      <c r="D52" s="6" t="s">
        <v>237</v>
      </c>
      <c r="E52" s="1" t="s">
        <v>9</v>
      </c>
      <c r="F52" s="1" t="s">
        <v>238</v>
      </c>
      <c r="G52" s="1">
        <v>1</v>
      </c>
      <c r="H52" s="1" t="s">
        <v>239</v>
      </c>
      <c r="I52" s="9">
        <v>582705</v>
      </c>
      <c r="J52" s="9">
        <v>2360</v>
      </c>
      <c r="K52" s="9">
        <f>Table2[[#This Row],[Invoice
(without VAT)]]-Table2[[#This Row],[O/S
(without VAT)]]</f>
        <v>580345</v>
      </c>
      <c r="L52" s="10">
        <v>44958</v>
      </c>
      <c r="M52" s="16">
        <v>2</v>
      </c>
      <c r="N52" s="68">
        <f t="shared" si="22"/>
        <v>0.99594992320299291</v>
      </c>
    </row>
    <row r="53" spans="2:14" hidden="1">
      <c r="B53" s="15" t="s">
        <v>242</v>
      </c>
      <c r="C53" s="15" t="s">
        <v>107</v>
      </c>
      <c r="D53" s="6" t="s">
        <v>243</v>
      </c>
      <c r="E53" s="1" t="s">
        <v>9</v>
      </c>
      <c r="F53" s="1" t="s">
        <v>244</v>
      </c>
      <c r="G53" s="1">
        <v>1</v>
      </c>
      <c r="H53" s="1" t="s">
        <v>106</v>
      </c>
      <c r="I53" s="9">
        <v>0</v>
      </c>
      <c r="J53" s="9">
        <v>471</v>
      </c>
      <c r="K53" s="9">
        <v>0</v>
      </c>
      <c r="L53" s="10">
        <v>44958</v>
      </c>
      <c r="M53" s="16">
        <v>1</v>
      </c>
      <c r="N53" s="68" t="e">
        <f t="shared" si="22"/>
        <v>#DIV/0!</v>
      </c>
    </row>
    <row r="54" spans="2:14" hidden="1">
      <c r="B54" s="15" t="s">
        <v>42</v>
      </c>
      <c r="C54" s="15" t="s">
        <v>10</v>
      </c>
      <c r="D54" s="6" t="s">
        <v>132</v>
      </c>
      <c r="E54" s="1" t="s">
        <v>45</v>
      </c>
      <c r="F54" s="1" t="s">
        <v>255</v>
      </c>
      <c r="G54" s="1">
        <v>1</v>
      </c>
      <c r="H54" s="1" t="s">
        <v>256</v>
      </c>
      <c r="I54" s="9">
        <v>32560</v>
      </c>
      <c r="J54" s="9">
        <v>0</v>
      </c>
      <c r="K54" s="9">
        <f>Table2[[#This Row],[Invoice
(without VAT)]]-Table2[[#This Row],[O/S
(without VAT)]]</f>
        <v>32560</v>
      </c>
      <c r="L54" s="10">
        <v>44986</v>
      </c>
      <c r="M54" s="16">
        <v>1</v>
      </c>
      <c r="N54" s="68">
        <f t="shared" si="22"/>
        <v>1</v>
      </c>
    </row>
    <row r="55" spans="2:14" hidden="1">
      <c r="B55" s="15" t="s">
        <v>42</v>
      </c>
      <c r="C55" s="15" t="s">
        <v>276</v>
      </c>
      <c r="D55" s="6" t="s">
        <v>264</v>
      </c>
      <c r="E55" s="1" t="s">
        <v>45</v>
      </c>
      <c r="F55" s="1" t="s">
        <v>265</v>
      </c>
      <c r="G55" s="1">
        <v>1</v>
      </c>
      <c r="H55" s="1" t="s">
        <v>84</v>
      </c>
      <c r="I55" s="9">
        <v>3881</v>
      </c>
      <c r="J55" s="9">
        <v>3000</v>
      </c>
      <c r="K55" s="9">
        <f>Table2[[#This Row],[Invoice
(without VAT)]]-Table2[[#This Row],[O/S
(without VAT)]]</f>
        <v>881</v>
      </c>
      <c r="L55" s="10">
        <v>44986</v>
      </c>
      <c r="M55" s="16">
        <v>1</v>
      </c>
      <c r="N55" s="68">
        <f t="shared" si="22"/>
        <v>0.22700334965215152</v>
      </c>
    </row>
    <row r="56" spans="2:14" hidden="1">
      <c r="B56" s="15" t="s">
        <v>6</v>
      </c>
      <c r="C56" s="15" t="s">
        <v>107</v>
      </c>
      <c r="D56" s="6" t="s">
        <v>229</v>
      </c>
      <c r="E56" s="1" t="s">
        <v>9</v>
      </c>
      <c r="F56" s="1" t="s">
        <v>266</v>
      </c>
      <c r="G56" s="1">
        <v>1</v>
      </c>
      <c r="H56" s="1" t="s">
        <v>82</v>
      </c>
      <c r="I56" s="9">
        <v>11642.4</v>
      </c>
      <c r="J56" s="9">
        <v>7500</v>
      </c>
      <c r="K56" s="9">
        <f>Table2[[#This Row],[Invoice
(without VAT)]]-Table2[[#This Row],[O/S
(without VAT)]]</f>
        <v>4142.3999999999996</v>
      </c>
      <c r="L56" s="10">
        <v>44986</v>
      </c>
      <c r="M56" s="16">
        <v>1</v>
      </c>
      <c r="N56" s="68">
        <f t="shared" si="22"/>
        <v>0.35580292723149864</v>
      </c>
    </row>
    <row r="57" spans="2:14" hidden="1">
      <c r="B57" s="15" t="s">
        <v>146</v>
      </c>
      <c r="C57" s="15" t="s">
        <v>107</v>
      </c>
      <c r="D57" s="6" t="s">
        <v>267</v>
      </c>
      <c r="E57" s="1" t="s">
        <v>9</v>
      </c>
      <c r="F57" s="1" t="s">
        <v>268</v>
      </c>
      <c r="G57" s="1">
        <v>1</v>
      </c>
      <c r="H57" s="1" t="s">
        <v>84</v>
      </c>
      <c r="I57" s="9">
        <v>8000</v>
      </c>
      <c r="J57" s="9">
        <v>0</v>
      </c>
      <c r="K57" s="9">
        <f>Table2[[#This Row],[Invoice
(without VAT)]]-Table2[[#This Row],[O/S
(without VAT)]]</f>
        <v>8000</v>
      </c>
      <c r="L57" s="10">
        <v>44986</v>
      </c>
      <c r="M57" s="16">
        <v>1</v>
      </c>
      <c r="N57" s="68">
        <f t="shared" si="22"/>
        <v>1</v>
      </c>
    </row>
    <row r="58" spans="2:14" hidden="1">
      <c r="B58" s="15"/>
      <c r="C58" s="15"/>
      <c r="D58" s="6"/>
      <c r="E58" s="1"/>
      <c r="F58" s="1"/>
      <c r="G58" s="1"/>
      <c r="H58" s="1"/>
      <c r="I58" s="9"/>
      <c r="J58" s="9"/>
      <c r="K58" s="9">
        <f>Table2[[#This Row],[Invoice
(without VAT)]]-Table2[[#This Row],[O/S
(without VAT)]]</f>
        <v>0</v>
      </c>
      <c r="L58" s="10"/>
      <c r="M58" s="16"/>
      <c r="N58" s="68" t="e">
        <f t="shared" si="22"/>
        <v>#DIV/0!</v>
      </c>
    </row>
    <row r="59" spans="2:14" hidden="1">
      <c r="B59" s="15"/>
      <c r="C59" s="15"/>
      <c r="D59" s="6"/>
      <c r="E59" s="1"/>
      <c r="F59" s="1"/>
      <c r="G59" s="1"/>
      <c r="H59" s="1"/>
      <c r="I59" s="9"/>
      <c r="J59" s="9"/>
      <c r="K59" s="9">
        <f>Table2[[#This Row],[Invoice
(without VAT)]]-Table2[[#This Row],[O/S
(without VAT)]]</f>
        <v>0</v>
      </c>
      <c r="L59" s="10"/>
      <c r="M59" s="16"/>
      <c r="N59" s="68" t="e">
        <f t="shared" si="22"/>
        <v>#DIV/0!</v>
      </c>
    </row>
    <row r="60" spans="2:14" hidden="1">
      <c r="B60" s="15"/>
      <c r="C60" s="15"/>
      <c r="D60" s="6"/>
      <c r="E60" s="1"/>
      <c r="F60" s="1"/>
      <c r="G60" s="1"/>
      <c r="H60" s="1"/>
      <c r="I60" s="9"/>
      <c r="J60" s="9"/>
      <c r="K60" s="9">
        <f>Table2[[#This Row],[Invoice
(without VAT)]]-Table2[[#This Row],[O/S
(without VAT)]]</f>
        <v>0</v>
      </c>
      <c r="L60" s="10"/>
      <c r="M60" s="16"/>
      <c r="N60" s="68" t="e">
        <f t="shared" si="22"/>
        <v>#DIV/0!</v>
      </c>
    </row>
    <row r="61" spans="2:14" hidden="1">
      <c r="B61" s="15"/>
      <c r="C61" s="15"/>
      <c r="D61" s="6"/>
      <c r="E61" s="1"/>
      <c r="F61" s="1"/>
      <c r="G61" s="1"/>
      <c r="H61" s="1"/>
      <c r="I61" s="9"/>
      <c r="J61" s="9"/>
      <c r="K61" s="9">
        <f>Table2[[#This Row],[Invoice
(without VAT)]]-Table2[[#This Row],[O/S
(without VAT)]]</f>
        <v>0</v>
      </c>
      <c r="L61" s="10"/>
      <c r="M61" s="16"/>
      <c r="N61" s="68" t="e">
        <f t="shared" si="22"/>
        <v>#DIV/0!</v>
      </c>
    </row>
    <row r="62" spans="2:14" hidden="1">
      <c r="B62" s="15"/>
      <c r="C62" s="15"/>
      <c r="D62" s="6"/>
      <c r="E62" s="1"/>
      <c r="F62" s="1"/>
      <c r="G62" s="1"/>
      <c r="H62" s="1"/>
      <c r="I62" s="9"/>
      <c r="J62" s="9"/>
      <c r="K62" s="9">
        <f>Table2[[#This Row],[Invoice
(without VAT)]]-Table2[[#This Row],[O/S
(without VAT)]]</f>
        <v>0</v>
      </c>
      <c r="L62" s="10"/>
      <c r="M62" s="16"/>
      <c r="N62" s="68" t="e">
        <f t="shared" si="22"/>
        <v>#DIV/0!</v>
      </c>
    </row>
    <row r="63" spans="2:14" hidden="1">
      <c r="B63" s="15"/>
      <c r="C63" s="15"/>
      <c r="D63" s="6"/>
      <c r="E63" s="1"/>
      <c r="F63" s="1"/>
      <c r="G63" s="1"/>
      <c r="H63" s="1"/>
      <c r="I63" s="9"/>
      <c r="J63" s="9"/>
      <c r="K63" s="9">
        <f>Table2[[#This Row],[Invoice
(without VAT)]]-Table2[[#This Row],[O/S
(without VAT)]]</f>
        <v>0</v>
      </c>
      <c r="L63" s="10"/>
      <c r="M63" s="16"/>
      <c r="N63" s="68" t="e">
        <f t="shared" si="22"/>
        <v>#DIV/0!</v>
      </c>
    </row>
    <row r="64" spans="2:14" hidden="1">
      <c r="B64" s="15"/>
      <c r="C64" s="15"/>
      <c r="D64" s="6"/>
      <c r="E64" s="1"/>
      <c r="F64" s="1"/>
      <c r="G64" s="1"/>
      <c r="H64" s="1"/>
      <c r="I64" s="9"/>
      <c r="J64" s="9"/>
      <c r="K64" s="9">
        <f>Table2[[#This Row],[Invoice
(without VAT)]]-Table2[[#This Row],[O/S
(without VAT)]]</f>
        <v>0</v>
      </c>
      <c r="L64" s="10"/>
      <c r="M64" s="16"/>
      <c r="N64" s="68" t="e">
        <f t="shared" si="22"/>
        <v>#DIV/0!</v>
      </c>
    </row>
    <row r="65" spans="2:14" hidden="1">
      <c r="B65" s="15"/>
      <c r="C65" s="15"/>
      <c r="D65" s="6"/>
      <c r="E65" s="1"/>
      <c r="F65" s="1"/>
      <c r="G65" s="1"/>
      <c r="H65" s="1"/>
      <c r="I65" s="9"/>
      <c r="J65" s="9"/>
      <c r="K65" s="9">
        <f>Table2[[#This Row],[Invoice
(without VAT)]]-Table2[[#This Row],[O/S
(without VAT)]]</f>
        <v>0</v>
      </c>
      <c r="L65" s="10"/>
      <c r="M65" s="16"/>
      <c r="N65" s="68" t="e">
        <f t="shared" si="22"/>
        <v>#DIV/0!</v>
      </c>
    </row>
    <row r="66" spans="2:14" hidden="1">
      <c r="B66" s="15"/>
      <c r="C66" s="15"/>
      <c r="D66" s="6"/>
      <c r="E66" s="1"/>
      <c r="F66" s="1"/>
      <c r="G66" s="1"/>
      <c r="H66" s="1"/>
      <c r="I66" s="9"/>
      <c r="J66" s="9"/>
      <c r="K66" s="9">
        <f>Table2[[#This Row],[Invoice
(without VAT)]]-Table2[[#This Row],[O/S
(without VAT)]]</f>
        <v>0</v>
      </c>
      <c r="L66" s="10"/>
      <c r="M66" s="16"/>
      <c r="N66" s="68" t="e">
        <f t="shared" si="22"/>
        <v>#DIV/0!</v>
      </c>
    </row>
    <row r="67" spans="2:14" hidden="1">
      <c r="B67" s="15"/>
      <c r="C67" s="15"/>
      <c r="D67" s="6"/>
      <c r="E67" s="1"/>
      <c r="F67" s="1"/>
      <c r="G67" s="1"/>
      <c r="H67" s="1"/>
      <c r="I67" s="9"/>
      <c r="J67" s="9"/>
      <c r="K67" s="9">
        <f>Table2[[#This Row],[Invoice
(without VAT)]]-Table2[[#This Row],[O/S
(without VAT)]]</f>
        <v>0</v>
      </c>
      <c r="L67" s="10"/>
      <c r="M67" s="16"/>
      <c r="N67" s="68" t="e">
        <f t="shared" si="22"/>
        <v>#DIV/0!</v>
      </c>
    </row>
    <row r="68" spans="2:14" hidden="1">
      <c r="B68" s="15"/>
      <c r="C68" s="15"/>
      <c r="D68" s="6"/>
      <c r="E68" s="1"/>
      <c r="F68" s="1"/>
      <c r="G68" s="1"/>
      <c r="H68" s="1"/>
      <c r="I68" s="9"/>
      <c r="J68" s="9"/>
      <c r="K68" s="9">
        <f>Table2[[#This Row],[Invoice
(without VAT)]]-Table2[[#This Row],[O/S
(without VAT)]]</f>
        <v>0</v>
      </c>
      <c r="L68" s="10"/>
      <c r="M68" s="16"/>
      <c r="N68" s="68" t="e">
        <f t="shared" ref="N68:N99" si="23">(I68-J68)/I68</f>
        <v>#DIV/0!</v>
      </c>
    </row>
    <row r="69" spans="2:14" hidden="1">
      <c r="B69" s="15"/>
      <c r="C69" s="15"/>
      <c r="D69" s="6"/>
      <c r="E69" s="1"/>
      <c r="F69" s="1"/>
      <c r="G69" s="1"/>
      <c r="H69" s="1"/>
      <c r="I69" s="9"/>
      <c r="J69" s="9"/>
      <c r="K69" s="9">
        <f>Table2[[#This Row],[Invoice
(without VAT)]]-Table2[[#This Row],[O/S
(without VAT)]]</f>
        <v>0</v>
      </c>
      <c r="L69" s="10"/>
      <c r="M69" s="16"/>
      <c r="N69" s="68" t="e">
        <f t="shared" si="23"/>
        <v>#DIV/0!</v>
      </c>
    </row>
    <row r="70" spans="2:14" hidden="1">
      <c r="B70" s="15"/>
      <c r="C70" s="15"/>
      <c r="D70" s="6"/>
      <c r="E70" s="1"/>
      <c r="F70" s="1"/>
      <c r="G70" s="1"/>
      <c r="H70" s="1"/>
      <c r="I70" s="9"/>
      <c r="J70" s="9"/>
      <c r="K70" s="9">
        <f>Table2[[#This Row],[Invoice
(without VAT)]]-Table2[[#This Row],[O/S
(without VAT)]]</f>
        <v>0</v>
      </c>
      <c r="L70" s="10"/>
      <c r="M70" s="16"/>
      <c r="N70" s="68" t="e">
        <f t="shared" si="23"/>
        <v>#DIV/0!</v>
      </c>
    </row>
    <row r="71" spans="2:14" hidden="1">
      <c r="B71" s="15"/>
      <c r="C71" s="15"/>
      <c r="D71" s="6"/>
      <c r="E71" s="1"/>
      <c r="F71" s="1"/>
      <c r="G71" s="1"/>
      <c r="H71" s="1"/>
      <c r="I71" s="9"/>
      <c r="J71" s="9"/>
      <c r="K71" s="9">
        <f>Table2[[#This Row],[Invoice
(without VAT)]]-Table2[[#This Row],[O/S
(without VAT)]]</f>
        <v>0</v>
      </c>
      <c r="L71" s="10"/>
      <c r="M71" s="16"/>
      <c r="N71" s="68" t="e">
        <f t="shared" si="23"/>
        <v>#DIV/0!</v>
      </c>
    </row>
    <row r="72" spans="2:14" hidden="1">
      <c r="B72" s="15"/>
      <c r="C72" s="15"/>
      <c r="D72" s="6"/>
      <c r="E72" s="1"/>
      <c r="F72" s="1"/>
      <c r="G72" s="1"/>
      <c r="H72" s="1"/>
      <c r="I72" s="9"/>
      <c r="J72" s="9"/>
      <c r="K72" s="9">
        <f>Table2[[#This Row],[Invoice
(without VAT)]]-Table2[[#This Row],[O/S
(without VAT)]]</f>
        <v>0</v>
      </c>
      <c r="L72" s="10"/>
      <c r="M72" s="16"/>
      <c r="N72" s="68" t="e">
        <f t="shared" si="23"/>
        <v>#DIV/0!</v>
      </c>
    </row>
    <row r="73" spans="2:14" hidden="1">
      <c r="B73" s="15"/>
      <c r="C73" s="15"/>
      <c r="D73" s="6"/>
      <c r="E73" s="1"/>
      <c r="F73" s="1"/>
      <c r="G73" s="1"/>
      <c r="H73" s="1"/>
      <c r="I73" s="9"/>
      <c r="J73" s="9"/>
      <c r="K73" s="9">
        <f>Table2[[#This Row],[Invoice
(without VAT)]]-Table2[[#This Row],[O/S
(without VAT)]]</f>
        <v>0</v>
      </c>
      <c r="L73" s="10"/>
      <c r="M73" s="16"/>
      <c r="N73" s="68" t="e">
        <f t="shared" si="23"/>
        <v>#DIV/0!</v>
      </c>
    </row>
    <row r="74" spans="2:14" hidden="1">
      <c r="B74" s="15"/>
      <c r="C74" s="15"/>
      <c r="D74" s="6"/>
      <c r="E74" s="1"/>
      <c r="F74" s="1"/>
      <c r="G74" s="1"/>
      <c r="H74" s="1"/>
      <c r="I74" s="9"/>
      <c r="J74" s="9"/>
      <c r="K74" s="9">
        <f>Table2[[#This Row],[Invoice
(without VAT)]]-Table2[[#This Row],[O/S
(without VAT)]]</f>
        <v>0</v>
      </c>
      <c r="L74" s="10"/>
      <c r="M74" s="16"/>
      <c r="N74" s="68" t="e">
        <f t="shared" si="23"/>
        <v>#DIV/0!</v>
      </c>
    </row>
    <row r="75" spans="2:14" hidden="1">
      <c r="B75" s="15"/>
      <c r="C75" s="15"/>
      <c r="D75" s="6"/>
      <c r="E75" s="1"/>
      <c r="F75" s="1"/>
      <c r="G75" s="1"/>
      <c r="H75" s="1"/>
      <c r="I75" s="9"/>
      <c r="J75" s="9"/>
      <c r="K75" s="9">
        <f>Table2[[#This Row],[Invoice
(without VAT)]]-Table2[[#This Row],[O/S
(without VAT)]]</f>
        <v>0</v>
      </c>
      <c r="L75" s="10"/>
      <c r="M75" s="16"/>
      <c r="N75" s="68" t="e">
        <f t="shared" si="23"/>
        <v>#DIV/0!</v>
      </c>
    </row>
    <row r="76" spans="2:14" hidden="1">
      <c r="B76" s="15"/>
      <c r="C76" s="15"/>
      <c r="D76" s="6"/>
      <c r="E76" s="1"/>
      <c r="F76" s="1"/>
      <c r="G76" s="1"/>
      <c r="H76" s="1"/>
      <c r="I76" s="9"/>
      <c r="J76" s="9"/>
      <c r="K76" s="9">
        <f>Table2[[#This Row],[Invoice
(without VAT)]]-Table2[[#This Row],[O/S
(without VAT)]]</f>
        <v>0</v>
      </c>
      <c r="L76" s="10"/>
      <c r="M76" s="16"/>
      <c r="N76" s="68" t="e">
        <f t="shared" si="23"/>
        <v>#DIV/0!</v>
      </c>
    </row>
    <row r="77" spans="2:14" hidden="1">
      <c r="B77" s="15"/>
      <c r="C77" s="15"/>
      <c r="D77" s="6"/>
      <c r="E77" s="1"/>
      <c r="F77" s="1"/>
      <c r="G77" s="1"/>
      <c r="H77" s="1"/>
      <c r="I77" s="9"/>
      <c r="J77" s="9"/>
      <c r="K77" s="9">
        <f>Table2[[#This Row],[Invoice
(without VAT)]]-Table2[[#This Row],[O/S
(without VAT)]]</f>
        <v>0</v>
      </c>
      <c r="L77" s="10"/>
      <c r="M77" s="16"/>
      <c r="N77" s="68" t="e">
        <f t="shared" si="23"/>
        <v>#DIV/0!</v>
      </c>
    </row>
    <row r="78" spans="2:14" hidden="1">
      <c r="B78" s="15"/>
      <c r="C78" s="15"/>
      <c r="D78" s="6"/>
      <c r="E78" s="1"/>
      <c r="F78" s="1"/>
      <c r="G78" s="1"/>
      <c r="H78" s="1"/>
      <c r="I78" s="9"/>
      <c r="J78" s="9"/>
      <c r="K78" s="9">
        <f>Table2[[#This Row],[Invoice
(without VAT)]]-Table2[[#This Row],[O/S
(without VAT)]]</f>
        <v>0</v>
      </c>
      <c r="L78" s="10"/>
      <c r="M78" s="16"/>
      <c r="N78" s="68" t="e">
        <f t="shared" si="23"/>
        <v>#DIV/0!</v>
      </c>
    </row>
    <row r="79" spans="2:14" hidden="1">
      <c r="B79" s="15"/>
      <c r="C79" s="15"/>
      <c r="D79" s="12"/>
      <c r="E79" s="1"/>
      <c r="F79" s="13"/>
      <c r="G79" s="1"/>
      <c r="H79" s="1"/>
      <c r="I79" s="4"/>
      <c r="J79" s="9"/>
      <c r="K79" s="9">
        <f>Table2[[#This Row],[Invoice
(without VAT)]]-Table2[[#This Row],[O/S
(without VAT)]]</f>
        <v>0</v>
      </c>
      <c r="L79" s="10"/>
      <c r="M79" s="16"/>
      <c r="N79" s="68" t="e">
        <f t="shared" si="23"/>
        <v>#DIV/0!</v>
      </c>
    </row>
    <row r="80" spans="2:14" hidden="1">
      <c r="B80" s="15"/>
      <c r="C80" s="31"/>
      <c r="D80" s="14"/>
      <c r="E80" s="1"/>
      <c r="F80" s="13"/>
      <c r="G80" s="1"/>
      <c r="H80" s="1"/>
      <c r="I80" s="4"/>
      <c r="J80" s="9"/>
      <c r="K80" s="9">
        <f>Table2[[#This Row],[Invoice
(without VAT)]]-Table2[[#This Row],[O/S
(without VAT)]]</f>
        <v>0</v>
      </c>
      <c r="L80" s="10"/>
      <c r="M80" s="16"/>
      <c r="N80" s="68" t="e">
        <f t="shared" si="23"/>
        <v>#DIV/0!</v>
      </c>
    </row>
    <row r="81" spans="2:14" hidden="1">
      <c r="B81" s="15"/>
      <c r="C81" s="15"/>
      <c r="D81" s="6"/>
      <c r="E81" s="1"/>
      <c r="F81" s="1"/>
      <c r="G81" s="1"/>
      <c r="H81" s="1"/>
      <c r="I81" s="4"/>
      <c r="J81" s="4"/>
      <c r="K81" s="4">
        <f>Table2[[#This Row],[Invoice
(without VAT)]]-Table2[[#This Row],[O/S
(without VAT)]]</f>
        <v>0</v>
      </c>
      <c r="L81" s="10"/>
      <c r="M81" s="16"/>
      <c r="N81" s="68" t="e">
        <f t="shared" si="23"/>
        <v>#DIV/0!</v>
      </c>
    </row>
    <row r="82" spans="2:14" ht="15" hidden="1" customHeight="1">
      <c r="B82" s="15"/>
      <c r="C82" s="15"/>
      <c r="D82" s="6"/>
      <c r="E82" s="1"/>
      <c r="F82" s="1"/>
      <c r="G82" s="1"/>
      <c r="H82" s="1"/>
      <c r="I82" s="4"/>
      <c r="J82" s="4"/>
      <c r="K82" s="4">
        <f>Table2[[#This Row],[Invoice
(without VAT)]]-Table2[[#This Row],[O/S
(without VAT)]]</f>
        <v>0</v>
      </c>
      <c r="L82" s="10"/>
      <c r="M82" s="16"/>
      <c r="N82" s="68" t="e">
        <f t="shared" si="23"/>
        <v>#DIV/0!</v>
      </c>
    </row>
    <row r="83" spans="2:14" hidden="1">
      <c r="B83" s="15"/>
      <c r="C83" s="15"/>
      <c r="D83" s="6"/>
      <c r="E83" s="1"/>
      <c r="F83" s="1"/>
      <c r="G83" s="1"/>
      <c r="H83" s="1"/>
      <c r="I83" s="4"/>
      <c r="J83" s="4"/>
      <c r="K83" s="4">
        <f>Table2[[#This Row],[Invoice
(without VAT)]]-Table2[[#This Row],[O/S
(without VAT)]]</f>
        <v>0</v>
      </c>
      <c r="L83" s="10"/>
      <c r="M83" s="16"/>
      <c r="N83" s="68" t="e">
        <f t="shared" si="23"/>
        <v>#DIV/0!</v>
      </c>
    </row>
    <row r="84" spans="2:14" hidden="1">
      <c r="B84" s="15"/>
      <c r="C84" s="15"/>
      <c r="D84" s="6"/>
      <c r="E84" s="1"/>
      <c r="F84" s="1"/>
      <c r="G84" s="1"/>
      <c r="H84" s="1"/>
      <c r="I84" s="4"/>
      <c r="J84" s="4"/>
      <c r="K84" s="4">
        <f>Table2[[#This Row],[Invoice
(without VAT)]]-Table2[[#This Row],[O/S
(without VAT)]]</f>
        <v>0</v>
      </c>
      <c r="L84" s="10"/>
      <c r="M84" s="16"/>
      <c r="N84" s="68" t="e">
        <f t="shared" si="23"/>
        <v>#DIV/0!</v>
      </c>
    </row>
    <row r="85" spans="2:14" hidden="1">
      <c r="B85" s="15"/>
      <c r="C85" s="15"/>
      <c r="D85" s="6"/>
      <c r="E85" s="1"/>
      <c r="F85" s="1"/>
      <c r="G85" s="1"/>
      <c r="H85" s="1"/>
      <c r="I85" s="4"/>
      <c r="J85" s="4"/>
      <c r="K85" s="4">
        <f>Table2[[#This Row],[Invoice
(without VAT)]]-Table2[[#This Row],[O/S
(without VAT)]]</f>
        <v>0</v>
      </c>
      <c r="L85" s="10"/>
      <c r="M85" s="16"/>
      <c r="N85" s="68" t="e">
        <f t="shared" si="23"/>
        <v>#DIV/0!</v>
      </c>
    </row>
    <row r="86" spans="2:14" hidden="1">
      <c r="B86" s="15"/>
      <c r="C86" s="15"/>
      <c r="D86" s="6"/>
      <c r="E86" s="1"/>
      <c r="F86" s="1"/>
      <c r="G86" s="1"/>
      <c r="H86" s="1"/>
      <c r="I86" s="4"/>
      <c r="J86" s="4"/>
      <c r="K86" s="4">
        <f>Table2[[#This Row],[Invoice
(without VAT)]]-Table2[[#This Row],[O/S
(without VAT)]]</f>
        <v>0</v>
      </c>
      <c r="L86" s="10"/>
      <c r="M86" s="16"/>
      <c r="N86" s="68" t="e">
        <f t="shared" si="23"/>
        <v>#DIV/0!</v>
      </c>
    </row>
    <row r="87" spans="2:14" hidden="1">
      <c r="B87" s="15"/>
      <c r="D87" s="27"/>
      <c r="E87" s="1"/>
      <c r="F87" s="1"/>
      <c r="G87" s="1"/>
      <c r="H87" s="1"/>
      <c r="I87" s="4"/>
      <c r="J87" s="4"/>
      <c r="K87" s="4">
        <f>Table2[[#This Row],[Invoice
(without VAT)]]-Table2[[#This Row],[O/S
(without VAT)]]</f>
        <v>0</v>
      </c>
      <c r="L87" s="10"/>
      <c r="M87" s="16"/>
      <c r="N87" s="68" t="e">
        <f t="shared" si="23"/>
        <v>#DIV/0!</v>
      </c>
    </row>
    <row r="88" spans="2:14" hidden="1">
      <c r="B88" s="15"/>
      <c r="D88" s="28"/>
      <c r="E88" s="1"/>
      <c r="F88" s="1"/>
      <c r="G88" s="1"/>
      <c r="H88" s="1"/>
      <c r="I88" s="4"/>
      <c r="J88" s="4"/>
      <c r="K88" s="4">
        <f>Table2[[#This Row],[Invoice
(without VAT)]]-Table2[[#This Row],[O/S
(without VAT)]]</f>
        <v>0</v>
      </c>
      <c r="L88" s="10"/>
      <c r="M88" s="16"/>
      <c r="N88" s="68" t="e">
        <f t="shared" si="23"/>
        <v>#DIV/0!</v>
      </c>
    </row>
    <row r="89" spans="2:14" hidden="1">
      <c r="B89" s="15"/>
      <c r="D89" s="28"/>
      <c r="E89" s="1"/>
      <c r="F89" s="1"/>
      <c r="G89" s="1"/>
      <c r="H89" s="1"/>
      <c r="I89" s="4"/>
      <c r="J89" s="4"/>
      <c r="K89" s="4">
        <f>Table2[[#This Row],[Invoice
(without VAT)]]-Table2[[#This Row],[O/S
(without VAT)]]</f>
        <v>0</v>
      </c>
      <c r="L89" s="10"/>
      <c r="M89" s="16"/>
      <c r="N89" s="68" t="e">
        <f t="shared" si="23"/>
        <v>#DIV/0!</v>
      </c>
    </row>
    <row r="90" spans="2:14" hidden="1">
      <c r="B90" s="15"/>
      <c r="D90" s="28"/>
      <c r="E90" s="1"/>
      <c r="F90" s="1"/>
      <c r="G90" s="1"/>
      <c r="H90" s="1"/>
      <c r="I90" s="4"/>
      <c r="J90" s="4"/>
      <c r="K90" s="4">
        <f>Table2[[#This Row],[Invoice
(without VAT)]]-Table2[[#This Row],[O/S
(without VAT)]]</f>
        <v>0</v>
      </c>
      <c r="L90" s="10"/>
      <c r="M90" s="16"/>
      <c r="N90" s="68" t="e">
        <f t="shared" si="23"/>
        <v>#DIV/0!</v>
      </c>
    </row>
    <row r="91" spans="2:14" hidden="1">
      <c r="B91" s="15"/>
      <c r="D91" s="28"/>
      <c r="E91" s="1"/>
      <c r="F91" s="1"/>
      <c r="G91" s="1"/>
      <c r="H91" s="1"/>
      <c r="I91" s="4"/>
      <c r="J91" s="4"/>
      <c r="K91" s="4">
        <f>Table2[[#This Row],[Invoice
(without VAT)]]-Table2[[#This Row],[O/S
(without VAT)]]</f>
        <v>0</v>
      </c>
      <c r="L91" s="10"/>
      <c r="M91" s="16"/>
      <c r="N91" s="68" t="e">
        <f t="shared" si="23"/>
        <v>#DIV/0!</v>
      </c>
    </row>
    <row r="92" spans="2:14" hidden="1">
      <c r="B92" s="15"/>
      <c r="C92" s="15"/>
      <c r="D92" s="6"/>
      <c r="E92" s="1"/>
      <c r="F92" s="1"/>
      <c r="G92" s="1"/>
      <c r="H92" s="1"/>
      <c r="I92" s="4"/>
      <c r="J92" s="4"/>
      <c r="K92" s="4">
        <f>Table2[[#This Row],[Invoice
(without VAT)]]-Table2[[#This Row],[O/S
(without VAT)]]</f>
        <v>0</v>
      </c>
      <c r="L92" s="10"/>
      <c r="M92" s="16"/>
      <c r="N92" s="68" t="e">
        <f t="shared" si="23"/>
        <v>#DIV/0!</v>
      </c>
    </row>
    <row r="93" spans="2:14" hidden="1">
      <c r="B93" s="15"/>
      <c r="C93" s="15"/>
      <c r="D93" s="6"/>
      <c r="E93" s="1"/>
      <c r="F93" s="1"/>
      <c r="G93" s="1"/>
      <c r="H93" s="1"/>
      <c r="I93" s="4"/>
      <c r="J93" s="4"/>
      <c r="K93" s="4">
        <f>Table2[[#This Row],[Invoice
(without VAT)]]-Table2[[#This Row],[O/S
(without VAT)]]</f>
        <v>0</v>
      </c>
      <c r="L93" s="10"/>
      <c r="M93" s="16"/>
      <c r="N93" s="68" t="e">
        <f t="shared" si="23"/>
        <v>#DIV/0!</v>
      </c>
    </row>
    <row r="94" spans="2:14" hidden="1">
      <c r="B94" s="15"/>
      <c r="C94" s="15"/>
      <c r="D94" s="6"/>
      <c r="E94" s="1"/>
      <c r="F94" s="1"/>
      <c r="G94" s="1"/>
      <c r="H94" s="1"/>
      <c r="I94" s="4"/>
      <c r="J94" s="4"/>
      <c r="K94" s="4">
        <f>Table2[[#This Row],[Invoice
(without VAT)]]-Table2[[#This Row],[O/S
(without VAT)]]</f>
        <v>0</v>
      </c>
      <c r="L94" s="10"/>
      <c r="M94" s="16"/>
      <c r="N94" s="68" t="e">
        <f t="shared" si="23"/>
        <v>#DIV/0!</v>
      </c>
    </row>
    <row r="95" spans="2:14" hidden="1">
      <c r="B95" s="15"/>
      <c r="C95" s="15"/>
      <c r="D95" s="6"/>
      <c r="E95" s="1"/>
      <c r="F95" s="1"/>
      <c r="G95" s="1"/>
      <c r="H95" s="1"/>
      <c r="I95" s="4"/>
      <c r="J95" s="4"/>
      <c r="K95" s="4">
        <f>Table2[[#This Row],[Invoice
(without VAT)]]-Table2[[#This Row],[O/S
(without VAT)]]</f>
        <v>0</v>
      </c>
      <c r="L95" s="10"/>
      <c r="M95" s="16"/>
      <c r="N95" s="68" t="e">
        <f t="shared" si="23"/>
        <v>#DIV/0!</v>
      </c>
    </row>
    <row r="96" spans="2:14" hidden="1">
      <c r="B96" s="15"/>
      <c r="C96" s="32"/>
      <c r="D96" s="17"/>
      <c r="E96" s="18"/>
      <c r="F96" s="18"/>
      <c r="G96" s="1"/>
      <c r="H96" s="18"/>
      <c r="I96" s="19"/>
      <c r="J96" s="19"/>
      <c r="K96" s="4">
        <f>Table2[[#This Row],[Invoice
(without VAT)]]-Table2[[#This Row],[O/S
(without VAT)]]</f>
        <v>0</v>
      </c>
      <c r="L96" s="10"/>
      <c r="M96" s="16"/>
      <c r="N96" s="68" t="e">
        <f t="shared" si="23"/>
        <v>#DIV/0!</v>
      </c>
    </row>
    <row r="97" spans="2:14" hidden="1">
      <c r="B97" s="15"/>
      <c r="E97" s="18"/>
      <c r="G97" s="1"/>
      <c r="I97" s="26"/>
      <c r="J97" s="26"/>
      <c r="K97" s="4">
        <f>Table2[[#This Row],[Invoice
(without VAT)]]-Table2[[#This Row],[O/S
(without VAT)]]</f>
        <v>0</v>
      </c>
      <c r="L97" s="10"/>
      <c r="M97" s="16"/>
      <c r="N97" s="68" t="e">
        <f t="shared" si="23"/>
        <v>#DIV/0!</v>
      </c>
    </row>
    <row r="98" spans="2:14" hidden="1">
      <c r="B98" s="15"/>
      <c r="C98" s="32"/>
      <c r="D98" s="17"/>
      <c r="E98" s="18"/>
      <c r="F98" s="18"/>
      <c r="G98" s="1"/>
      <c r="H98" s="18"/>
      <c r="I98" s="19"/>
      <c r="J98" s="19"/>
      <c r="K98" s="4">
        <f>Table2[[#This Row],[Invoice
(without VAT)]]-Table2[[#This Row],[O/S
(without VAT)]]</f>
        <v>0</v>
      </c>
      <c r="L98" s="10"/>
      <c r="M98" s="16"/>
      <c r="N98" s="68" t="e">
        <f t="shared" si="23"/>
        <v>#DIV/0!</v>
      </c>
    </row>
    <row r="99" spans="2:14" hidden="1">
      <c r="B99" s="15"/>
      <c r="E99" s="18"/>
      <c r="G99" s="1"/>
      <c r="I99" s="26"/>
      <c r="J99" s="26"/>
      <c r="K99" s="4">
        <f>Table2[[#This Row],[Invoice
(without VAT)]]-Table2[[#This Row],[O/S
(without VAT)]]</f>
        <v>0</v>
      </c>
      <c r="L99" s="10"/>
      <c r="M99" s="16"/>
      <c r="N99" s="68" t="e">
        <f t="shared" si="23"/>
        <v>#DIV/0!</v>
      </c>
    </row>
    <row r="100" spans="2:14" hidden="1">
      <c r="B100" s="15"/>
      <c r="C100" s="32"/>
      <c r="D100" s="17"/>
      <c r="E100" s="18"/>
      <c r="F100" s="18"/>
      <c r="G100" s="1"/>
      <c r="H100" s="18"/>
      <c r="I100" s="19"/>
      <c r="J100" s="19"/>
      <c r="K100" s="4">
        <f>Table2[[#This Row],[Invoice
(without VAT)]]-Table2[[#This Row],[O/S
(without VAT)]]</f>
        <v>0</v>
      </c>
      <c r="L100" s="10"/>
      <c r="M100" s="16"/>
      <c r="N100" s="68" t="e">
        <f t="shared" ref="N100:N124" si="24">(I100-J100)/I100</f>
        <v>#DIV/0!</v>
      </c>
    </row>
    <row r="101" spans="2:14" hidden="1">
      <c r="B101" s="15"/>
      <c r="E101" s="18"/>
      <c r="G101" s="1"/>
      <c r="I101" s="26"/>
      <c r="J101" s="26"/>
      <c r="K101" s="4">
        <f>Table2[[#This Row],[Invoice
(without VAT)]]-Table2[[#This Row],[O/S
(without VAT)]]</f>
        <v>0</v>
      </c>
      <c r="L101" s="10"/>
      <c r="M101" s="16"/>
      <c r="N101" s="68" t="e">
        <f t="shared" si="24"/>
        <v>#DIV/0!</v>
      </c>
    </row>
    <row r="102" spans="2:14" hidden="1">
      <c r="B102" s="15"/>
      <c r="C102" s="32"/>
      <c r="D102" s="17"/>
      <c r="E102" s="18"/>
      <c r="F102" s="18"/>
      <c r="G102" s="1"/>
      <c r="H102" s="18"/>
      <c r="I102" s="19"/>
      <c r="J102" s="19"/>
      <c r="K102" s="4">
        <f>Table2[[#This Row],[Invoice
(without VAT)]]-Table2[[#This Row],[O/S
(without VAT)]]</f>
        <v>0</v>
      </c>
      <c r="L102" s="10"/>
      <c r="M102" s="16"/>
      <c r="N102" s="68" t="e">
        <f t="shared" si="24"/>
        <v>#DIV/0!</v>
      </c>
    </row>
    <row r="103" spans="2:14" hidden="1">
      <c r="B103" s="15"/>
      <c r="C103" s="15"/>
      <c r="D103" s="12"/>
      <c r="E103" s="18"/>
      <c r="G103" s="1"/>
      <c r="I103" s="26"/>
      <c r="J103" s="19"/>
      <c r="K103" s="4">
        <f>Table2[[#This Row],[Invoice
(without VAT)]]-Table2[[#This Row],[O/S
(without VAT)]]</f>
        <v>0</v>
      </c>
      <c r="L103" s="10"/>
      <c r="M103" s="16"/>
      <c r="N103" s="68" t="e">
        <f t="shared" si="24"/>
        <v>#DIV/0!</v>
      </c>
    </row>
    <row r="104" spans="2:14" hidden="1">
      <c r="B104" s="15"/>
      <c r="C104" s="15"/>
      <c r="D104" s="12"/>
      <c r="E104" s="18"/>
      <c r="G104" s="1"/>
      <c r="I104" s="26"/>
      <c r="J104" s="19"/>
      <c r="K104" s="4">
        <f>Table2[[#This Row],[Invoice
(without VAT)]]-Table2[[#This Row],[O/S
(without VAT)]]</f>
        <v>0</v>
      </c>
      <c r="L104" s="10"/>
      <c r="M104" s="16"/>
      <c r="N104" s="68" t="e">
        <f t="shared" si="24"/>
        <v>#DIV/0!</v>
      </c>
    </row>
    <row r="105" spans="2:14" hidden="1">
      <c r="B105" s="15"/>
      <c r="C105" s="15"/>
      <c r="D105" s="12"/>
      <c r="E105" s="18"/>
      <c r="G105" s="1"/>
      <c r="I105" s="26"/>
      <c r="J105" s="19"/>
      <c r="K105" s="4">
        <f>Table2[[#This Row],[Invoice
(without VAT)]]-Table2[[#This Row],[O/S
(without VAT)]]</f>
        <v>0</v>
      </c>
      <c r="L105" s="10"/>
      <c r="M105" s="16"/>
      <c r="N105" s="68" t="e">
        <f t="shared" si="24"/>
        <v>#DIV/0!</v>
      </c>
    </row>
    <row r="106" spans="2:14" hidden="1">
      <c r="B106" s="15"/>
      <c r="C106" s="15"/>
      <c r="D106" s="12"/>
      <c r="E106" s="18"/>
      <c r="G106" s="1"/>
      <c r="I106" s="26"/>
      <c r="J106" s="19"/>
      <c r="K106" s="4">
        <f>Table2[[#This Row],[Invoice
(without VAT)]]-Table2[[#This Row],[O/S
(without VAT)]]</f>
        <v>0</v>
      </c>
      <c r="L106" s="10"/>
      <c r="M106" s="16"/>
      <c r="N106" s="68" t="e">
        <f t="shared" si="24"/>
        <v>#DIV/0!</v>
      </c>
    </row>
    <row r="107" spans="2:14" hidden="1">
      <c r="B107" s="15"/>
      <c r="C107" s="15"/>
      <c r="D107" s="12"/>
      <c r="E107" s="18"/>
      <c r="G107" s="1"/>
      <c r="I107" s="26"/>
      <c r="J107" s="19"/>
      <c r="K107" s="4">
        <f>Table2[[#This Row],[Invoice
(without VAT)]]-Table2[[#This Row],[O/S
(without VAT)]]</f>
        <v>0</v>
      </c>
      <c r="L107" s="10"/>
      <c r="M107" s="16"/>
      <c r="N107" s="68" t="e">
        <f t="shared" si="24"/>
        <v>#DIV/0!</v>
      </c>
    </row>
    <row r="108" spans="2:14" hidden="1">
      <c r="B108" s="15"/>
      <c r="C108" s="15"/>
      <c r="D108" s="12"/>
      <c r="E108" s="18"/>
      <c r="G108" s="1"/>
      <c r="I108" s="26"/>
      <c r="J108" s="19"/>
      <c r="K108" s="4">
        <f>Table2[[#This Row],[Invoice
(without VAT)]]-Table2[[#This Row],[O/S
(without VAT)]]</f>
        <v>0</v>
      </c>
      <c r="L108" s="10"/>
      <c r="M108" s="16"/>
      <c r="N108" s="68" t="e">
        <f t="shared" si="24"/>
        <v>#DIV/0!</v>
      </c>
    </row>
    <row r="109" spans="2:14" hidden="1">
      <c r="B109" s="15"/>
      <c r="C109" s="15"/>
      <c r="D109" s="12"/>
      <c r="E109" s="18"/>
      <c r="G109" s="1"/>
      <c r="I109" s="26"/>
      <c r="J109" s="19"/>
      <c r="K109" s="4">
        <f>Table2[[#This Row],[Invoice
(without VAT)]]-Table2[[#This Row],[O/S
(without VAT)]]</f>
        <v>0</v>
      </c>
      <c r="L109" s="10"/>
      <c r="M109" s="16"/>
      <c r="N109" s="68" t="e">
        <f t="shared" si="24"/>
        <v>#DIV/0!</v>
      </c>
    </row>
    <row r="110" spans="2:14" hidden="1">
      <c r="B110" s="15"/>
      <c r="C110" s="15"/>
      <c r="D110" s="12"/>
      <c r="E110" s="18"/>
      <c r="G110" s="1"/>
      <c r="I110" s="26"/>
      <c r="J110" s="19"/>
      <c r="K110" s="4">
        <f>Table2[[#This Row],[Invoice
(without VAT)]]-Table2[[#This Row],[O/S
(without VAT)]]</f>
        <v>0</v>
      </c>
      <c r="L110" s="10"/>
      <c r="M110" s="16"/>
      <c r="N110" s="68" t="e">
        <f t="shared" si="24"/>
        <v>#DIV/0!</v>
      </c>
    </row>
    <row r="111" spans="2:14" hidden="1">
      <c r="B111" s="15"/>
      <c r="C111" s="15"/>
      <c r="D111" s="12"/>
      <c r="E111" s="18"/>
      <c r="G111" s="1"/>
      <c r="I111" s="26"/>
      <c r="J111" s="19"/>
      <c r="K111" s="4">
        <f>Table2[[#This Row],[Invoice
(without VAT)]]-Table2[[#This Row],[O/S
(without VAT)]]</f>
        <v>0</v>
      </c>
      <c r="L111" s="10"/>
      <c r="M111" s="16"/>
      <c r="N111" s="68" t="e">
        <f t="shared" si="24"/>
        <v>#DIV/0!</v>
      </c>
    </row>
    <row r="112" spans="2:14" hidden="1">
      <c r="B112" s="15"/>
      <c r="C112" s="15"/>
      <c r="D112" s="12"/>
      <c r="E112" s="18"/>
      <c r="G112" s="1"/>
      <c r="I112" s="26"/>
      <c r="J112" s="19"/>
      <c r="K112" s="4">
        <f>Table2[[#This Row],[Invoice
(without VAT)]]-Table2[[#This Row],[O/S
(without VAT)]]</f>
        <v>0</v>
      </c>
      <c r="L112" s="10"/>
      <c r="M112" s="16"/>
      <c r="N112" s="68" t="e">
        <f t="shared" si="24"/>
        <v>#DIV/0!</v>
      </c>
    </row>
    <row r="113" spans="2:14" hidden="1">
      <c r="B113" s="15"/>
      <c r="C113" s="15"/>
      <c r="D113" s="12"/>
      <c r="E113" s="18"/>
      <c r="G113" s="1"/>
      <c r="I113" s="26"/>
      <c r="J113" s="19"/>
      <c r="K113" s="4">
        <f>Table2[[#This Row],[Invoice
(without VAT)]]-Table2[[#This Row],[O/S
(without VAT)]]</f>
        <v>0</v>
      </c>
      <c r="L113" s="10"/>
      <c r="M113" s="16"/>
      <c r="N113" s="68" t="e">
        <f t="shared" si="24"/>
        <v>#DIV/0!</v>
      </c>
    </row>
    <row r="114" spans="2:14" hidden="1">
      <c r="B114" s="15"/>
      <c r="E114" s="18"/>
      <c r="G114" s="1"/>
      <c r="I114" s="26"/>
      <c r="J114" s="19"/>
      <c r="K114" s="4">
        <f>Table2[[#This Row],[Invoice
(without VAT)]]-Table2[[#This Row],[O/S
(without VAT)]]</f>
        <v>0</v>
      </c>
      <c r="L114" s="10"/>
      <c r="N114" s="68" t="e">
        <f t="shared" si="24"/>
        <v>#DIV/0!</v>
      </c>
    </row>
    <row r="115" spans="2:14" hidden="1">
      <c r="B115" s="15"/>
      <c r="E115" s="18"/>
      <c r="G115" s="1"/>
      <c r="I115" s="26"/>
      <c r="J115" s="19"/>
      <c r="K115" s="4">
        <f>Table2[[#This Row],[Invoice
(without VAT)]]-Table2[[#This Row],[O/S
(without VAT)]]</f>
        <v>0</v>
      </c>
      <c r="L115" s="10"/>
      <c r="N115" s="68" t="e">
        <f t="shared" si="24"/>
        <v>#DIV/0!</v>
      </c>
    </row>
    <row r="116" spans="2:14" hidden="1">
      <c r="B116" s="15"/>
      <c r="E116" s="18"/>
      <c r="G116" s="1"/>
      <c r="I116" s="26"/>
      <c r="J116" s="19"/>
      <c r="K116" s="4">
        <f>Table2[[#This Row],[Invoice
(without VAT)]]-Table2[[#This Row],[O/S
(without VAT)]]</f>
        <v>0</v>
      </c>
      <c r="L116" s="10"/>
      <c r="N116" s="68" t="e">
        <f t="shared" si="24"/>
        <v>#DIV/0!</v>
      </c>
    </row>
    <row r="117" spans="2:14" hidden="1">
      <c r="B117" s="15"/>
      <c r="E117" s="18"/>
      <c r="G117" s="1"/>
      <c r="I117" s="26"/>
      <c r="J117" s="19"/>
      <c r="K117" s="4">
        <f>Table2[[#This Row],[Invoice
(without VAT)]]-Table2[[#This Row],[O/S
(without VAT)]]</f>
        <v>0</v>
      </c>
      <c r="L117" s="10"/>
      <c r="N117" s="68" t="e">
        <f t="shared" si="24"/>
        <v>#DIV/0!</v>
      </c>
    </row>
    <row r="118" spans="2:14" hidden="1">
      <c r="B118" s="15"/>
      <c r="E118" s="18"/>
      <c r="G118" s="1"/>
      <c r="I118" s="26"/>
      <c r="J118" s="19"/>
      <c r="K118" s="4">
        <f>Table2[[#This Row],[Invoice
(without VAT)]]-Table2[[#This Row],[O/S
(without VAT)]]</f>
        <v>0</v>
      </c>
      <c r="L118" s="10"/>
      <c r="N118" s="68" t="e">
        <f t="shared" si="24"/>
        <v>#DIV/0!</v>
      </c>
    </row>
    <row r="119" spans="2:14" hidden="1">
      <c r="B119" s="15"/>
      <c r="E119" s="18"/>
      <c r="G119" s="1"/>
      <c r="I119" s="26"/>
      <c r="J119" s="19"/>
      <c r="K119" s="4">
        <f>Table2[[#This Row],[Invoice
(without VAT)]]-Table2[[#This Row],[O/S
(without VAT)]]</f>
        <v>0</v>
      </c>
      <c r="L119" s="10"/>
      <c r="N119" s="68" t="e">
        <f t="shared" si="24"/>
        <v>#DIV/0!</v>
      </c>
    </row>
    <row r="120" spans="2:14" hidden="1">
      <c r="B120" s="15"/>
      <c r="E120" s="18"/>
      <c r="G120" s="1"/>
      <c r="I120" s="26"/>
      <c r="J120" s="19"/>
      <c r="K120" s="4">
        <f>Table2[[#This Row],[Invoice
(without VAT)]]-Table2[[#This Row],[O/S
(without VAT)]]</f>
        <v>0</v>
      </c>
      <c r="L120" s="10"/>
      <c r="N120" s="68" t="e">
        <f t="shared" si="24"/>
        <v>#DIV/0!</v>
      </c>
    </row>
    <row r="121" spans="2:14" hidden="1">
      <c r="B121" s="15"/>
      <c r="E121" s="18"/>
      <c r="G121" s="1"/>
      <c r="I121" s="26"/>
      <c r="J121" s="19"/>
      <c r="K121" s="4">
        <f>Table2[[#This Row],[Invoice
(without VAT)]]-Table2[[#This Row],[O/S
(without VAT)]]</f>
        <v>0</v>
      </c>
      <c r="L121" s="10"/>
      <c r="N121" s="68" t="e">
        <f t="shared" si="24"/>
        <v>#DIV/0!</v>
      </c>
    </row>
    <row r="122" spans="2:14" hidden="1">
      <c r="B122" s="15"/>
      <c r="E122" s="18"/>
      <c r="G122" s="1"/>
      <c r="I122" s="26"/>
      <c r="J122" s="19"/>
      <c r="K122" s="4">
        <f>Table2[[#This Row],[Invoice
(without VAT)]]-Table2[[#This Row],[O/S
(without VAT)]]</f>
        <v>0</v>
      </c>
      <c r="L122" s="10"/>
      <c r="N122" s="68" t="e">
        <f t="shared" si="24"/>
        <v>#DIV/0!</v>
      </c>
    </row>
    <row r="123" spans="2:14" hidden="1">
      <c r="B123" s="15"/>
      <c r="E123" s="18"/>
      <c r="G123" s="1"/>
      <c r="I123" s="26"/>
      <c r="J123" s="19"/>
      <c r="K123" s="4">
        <f>Table2[[#This Row],[Invoice
(without VAT)]]-Table2[[#This Row],[O/S
(without VAT)]]</f>
        <v>0</v>
      </c>
      <c r="L123" s="10"/>
      <c r="N123" s="68" t="e">
        <f t="shared" si="24"/>
        <v>#DIV/0!</v>
      </c>
    </row>
    <row r="124" spans="2:14" hidden="1">
      <c r="B124" s="15"/>
      <c r="E124" s="18"/>
      <c r="G124" s="1"/>
      <c r="I124" s="26"/>
      <c r="J124" s="19"/>
      <c r="K124" s="4">
        <f>Table2[[#This Row],[Invoice
(without VAT)]]-Table2[[#This Row],[O/S
(without VAT)]]</f>
        <v>0</v>
      </c>
      <c r="L124" s="10"/>
      <c r="N124" s="68" t="e">
        <f t="shared" si="24"/>
        <v>#DIV/0!</v>
      </c>
    </row>
    <row r="125" spans="2:14">
      <c r="I125" s="26"/>
      <c r="J125" s="26"/>
      <c r="K125" s="26"/>
    </row>
    <row r="126" spans="2:14">
      <c r="I126" s="26"/>
      <c r="J126" s="26"/>
      <c r="K126" s="26"/>
    </row>
    <row r="127" spans="2:14">
      <c r="I127" s="26">
        <f>SUBTOTAL(9,I4:I126)</f>
        <v>1374617</v>
      </c>
      <c r="J127" s="26">
        <f t="shared" ref="J127:K127" si="25">SUBTOTAL(9,J4:J126)</f>
        <v>691588</v>
      </c>
      <c r="K127" s="26">
        <f t="shared" si="25"/>
        <v>683029</v>
      </c>
    </row>
    <row r="128" spans="2:14">
      <c r="I128" s="26"/>
      <c r="J128" s="26"/>
      <c r="K128" s="26"/>
    </row>
    <row r="129" spans="9:11">
      <c r="I129" s="26"/>
      <c r="J129" s="26"/>
      <c r="K129" s="26"/>
    </row>
    <row r="130" spans="9:11">
      <c r="I130" s="26"/>
      <c r="J130" s="26"/>
      <c r="K130" s="26"/>
    </row>
    <row r="131" spans="9:11">
      <c r="I131" s="26"/>
      <c r="J131" s="26"/>
      <c r="K131" s="26"/>
    </row>
    <row r="132" spans="9:11">
      <c r="I132" s="26"/>
      <c r="J132" s="26"/>
      <c r="K132" s="26"/>
    </row>
    <row r="133" spans="9:11">
      <c r="I133" s="26"/>
      <c r="J133" s="26"/>
      <c r="K133" s="26"/>
    </row>
    <row r="134" spans="9:11">
      <c r="I134" s="26"/>
      <c r="J134" s="26"/>
      <c r="K134" s="26"/>
    </row>
    <row r="135" spans="9:11">
      <c r="I135" s="26"/>
      <c r="J135" s="26"/>
      <c r="K135" s="26"/>
    </row>
    <row r="136" spans="9:11">
      <c r="I136" s="26"/>
      <c r="J136" s="26"/>
      <c r="K136" s="26"/>
    </row>
    <row r="137" spans="9:11">
      <c r="I137" s="26"/>
      <c r="J137" s="26"/>
      <c r="K137" s="26"/>
    </row>
    <row r="138" spans="9:11">
      <c r="I138" s="26"/>
      <c r="J138" s="26"/>
      <c r="K138" s="26"/>
    </row>
    <row r="139" spans="9:11">
      <c r="I139" s="26"/>
      <c r="J139" s="26"/>
      <c r="K139" s="26"/>
    </row>
    <row r="140" spans="9:11">
      <c r="I140" s="26"/>
      <c r="J140" s="26"/>
      <c r="K140" s="26"/>
    </row>
    <row r="141" spans="9:11">
      <c r="I141" s="26"/>
      <c r="J141" s="26"/>
      <c r="K141" s="26"/>
    </row>
    <row r="142" spans="9:11">
      <c r="I142" s="26"/>
      <c r="J142" s="26"/>
      <c r="K142" s="26"/>
    </row>
    <row r="143" spans="9:11">
      <c r="I143" s="26"/>
      <c r="J143" s="26"/>
      <c r="K143" s="26"/>
    </row>
    <row r="144" spans="9:11">
      <c r="I144" s="26"/>
      <c r="J144" s="26"/>
      <c r="K144" s="26"/>
    </row>
    <row r="145" spans="9:11">
      <c r="I145" s="26"/>
      <c r="J145" s="26"/>
      <c r="K145" s="26"/>
    </row>
    <row r="146" spans="9:11">
      <c r="I146" s="26"/>
      <c r="J146" s="26"/>
      <c r="K146" s="26"/>
    </row>
    <row r="147" spans="9:11">
      <c r="I147" s="26"/>
      <c r="J147" s="26"/>
      <c r="K147" s="26"/>
    </row>
    <row r="148" spans="9:11">
      <c r="I148" s="26"/>
      <c r="J148" s="26"/>
      <c r="K148" s="26"/>
    </row>
    <row r="149" spans="9:11">
      <c r="I149" s="26"/>
      <c r="J149" s="26"/>
      <c r="K149" s="26"/>
    </row>
    <row r="150" spans="9:11">
      <c r="I150" s="26"/>
      <c r="J150" s="26"/>
      <c r="K150" s="26"/>
    </row>
    <row r="151" spans="9:11">
      <c r="I151" s="26"/>
      <c r="J151" s="26"/>
      <c r="K151" s="26"/>
    </row>
    <row r="152" spans="9:11">
      <c r="I152" s="26"/>
      <c r="J152" s="26"/>
      <c r="K152" s="26"/>
    </row>
    <row r="153" spans="9:11">
      <c r="I153" s="26"/>
      <c r="J153" s="26"/>
      <c r="K153" s="26"/>
    </row>
    <row r="154" spans="9:11">
      <c r="I154" s="26"/>
      <c r="J154" s="26"/>
      <c r="K154" s="26"/>
    </row>
    <row r="155" spans="9:11">
      <c r="I155" s="26"/>
      <c r="J155" s="26"/>
      <c r="K155" s="26"/>
    </row>
    <row r="156" spans="9:11">
      <c r="I156" s="26"/>
      <c r="J156" s="26"/>
      <c r="K156" s="26"/>
    </row>
    <row r="157" spans="9:11">
      <c r="I157" s="26"/>
      <c r="J157" s="26"/>
      <c r="K157" s="26"/>
    </row>
    <row r="158" spans="9:11">
      <c r="I158" s="26"/>
      <c r="J158" s="26"/>
      <c r="K158" s="26"/>
    </row>
    <row r="159" spans="9:11">
      <c r="I159" s="26"/>
      <c r="J159" s="26"/>
      <c r="K159" s="26"/>
    </row>
    <row r="160" spans="9:11">
      <c r="I160" s="26"/>
      <c r="J160" s="26"/>
      <c r="K160" s="26"/>
    </row>
    <row r="161" spans="9:11">
      <c r="I161" s="26"/>
      <c r="J161" s="26"/>
      <c r="K161" s="26"/>
    </row>
    <row r="162" spans="9:11">
      <c r="I162" s="26"/>
      <c r="J162" s="26"/>
      <c r="K162" s="26"/>
    </row>
    <row r="163" spans="9:11">
      <c r="I163" s="26"/>
      <c r="J163" s="26"/>
      <c r="K163" s="26"/>
    </row>
    <row r="164" spans="9:11">
      <c r="I164" s="26"/>
      <c r="J164" s="26"/>
      <c r="K164" s="26"/>
    </row>
    <row r="165" spans="9:11">
      <c r="I165" s="26"/>
      <c r="J165" s="26"/>
      <c r="K165" s="26"/>
    </row>
    <row r="166" spans="9:11">
      <c r="I166" s="26"/>
      <c r="J166" s="26"/>
      <c r="K166" s="26"/>
    </row>
    <row r="167" spans="9:11">
      <c r="I167" s="26"/>
      <c r="J167" s="26"/>
      <c r="K167" s="26"/>
    </row>
    <row r="168" spans="9:11">
      <c r="I168" s="26"/>
      <c r="J168" s="26"/>
      <c r="K168" s="26"/>
    </row>
    <row r="169" spans="9:11">
      <c r="I169" s="26"/>
      <c r="J169" s="26"/>
      <c r="K169" s="26"/>
    </row>
    <row r="170" spans="9:11">
      <c r="I170" s="26"/>
      <c r="J170" s="26"/>
      <c r="K170" s="26"/>
    </row>
    <row r="171" spans="9:11">
      <c r="I171" s="26"/>
      <c r="J171" s="26"/>
      <c r="K171" s="26"/>
    </row>
    <row r="172" spans="9:11">
      <c r="I172" s="26"/>
      <c r="J172" s="26"/>
      <c r="K172" s="26"/>
    </row>
    <row r="173" spans="9:11">
      <c r="I173" s="26"/>
      <c r="J173" s="26"/>
      <c r="K173" s="26"/>
    </row>
    <row r="174" spans="9:11">
      <c r="I174" s="26"/>
      <c r="J174" s="26"/>
      <c r="K174" s="26"/>
    </row>
    <row r="175" spans="9:11">
      <c r="I175" s="26"/>
      <c r="J175" s="26"/>
      <c r="K175" s="26"/>
    </row>
    <row r="176" spans="9:11">
      <c r="I176" s="26"/>
      <c r="J176" s="26"/>
      <c r="K176" s="26"/>
    </row>
    <row r="177" spans="9:11">
      <c r="I177" s="26"/>
      <c r="J177" s="26"/>
      <c r="K177" s="26"/>
    </row>
    <row r="178" spans="9:11">
      <c r="I178" s="26"/>
      <c r="J178" s="26"/>
      <c r="K178" s="26"/>
    </row>
    <row r="179" spans="9:11">
      <c r="I179" s="26"/>
      <c r="J179" s="26"/>
      <c r="K179" s="26"/>
    </row>
    <row r="180" spans="9:11">
      <c r="I180" s="26"/>
      <c r="J180" s="26"/>
      <c r="K180" s="26"/>
    </row>
    <row r="181" spans="9:11">
      <c r="I181" s="26"/>
      <c r="J181" s="26"/>
      <c r="K181" s="26"/>
    </row>
    <row r="182" spans="9:11">
      <c r="I182" s="26"/>
      <c r="J182" s="26"/>
      <c r="K182" s="26"/>
    </row>
    <row r="183" spans="9:11">
      <c r="I183" s="26"/>
      <c r="J183" s="26"/>
      <c r="K183" s="26"/>
    </row>
    <row r="184" spans="9:11">
      <c r="I184" s="26"/>
      <c r="J184" s="26"/>
      <c r="K184" s="26"/>
    </row>
    <row r="185" spans="9:11">
      <c r="I185" s="26"/>
      <c r="J185" s="26"/>
      <c r="K185" s="26"/>
    </row>
    <row r="186" spans="9:11">
      <c r="I186" s="26"/>
      <c r="J186" s="26"/>
      <c r="K186" s="26"/>
    </row>
    <row r="187" spans="9:11">
      <c r="I187" s="26"/>
      <c r="J187" s="26"/>
      <c r="K187" s="26"/>
    </row>
    <row r="188" spans="9:11">
      <c r="I188" s="26"/>
      <c r="J188" s="26"/>
      <c r="K188" s="26"/>
    </row>
    <row r="189" spans="9:11">
      <c r="I189" s="26"/>
      <c r="J189" s="26"/>
      <c r="K189" s="26"/>
    </row>
    <row r="190" spans="9:11">
      <c r="I190" s="26"/>
      <c r="J190" s="26"/>
      <c r="K190" s="26"/>
    </row>
    <row r="191" spans="9:11">
      <c r="I191" s="26"/>
      <c r="J191" s="26"/>
      <c r="K191" s="26"/>
    </row>
    <row r="192" spans="9:11">
      <c r="I192" s="26"/>
      <c r="J192" s="26"/>
      <c r="K192" s="26"/>
    </row>
    <row r="193" spans="9:11">
      <c r="I193" s="26"/>
      <c r="J193" s="26"/>
      <c r="K193" s="26"/>
    </row>
    <row r="194" spans="9:11">
      <c r="I194" s="26"/>
      <c r="J194" s="26"/>
      <c r="K194" s="26"/>
    </row>
    <row r="195" spans="9:11">
      <c r="I195" s="26"/>
      <c r="J195" s="26"/>
      <c r="K195" s="26"/>
    </row>
    <row r="196" spans="9:11">
      <c r="I196" s="26"/>
      <c r="J196" s="26"/>
      <c r="K196" s="26"/>
    </row>
    <row r="197" spans="9:11">
      <c r="I197" s="26"/>
      <c r="J197" s="26"/>
      <c r="K197" s="26"/>
    </row>
    <row r="198" spans="9:11">
      <c r="I198" s="26"/>
      <c r="J198" s="26"/>
      <c r="K198" s="26"/>
    </row>
    <row r="199" spans="9:11">
      <c r="I199" s="26"/>
      <c r="J199" s="26"/>
      <c r="K199" s="26"/>
    </row>
    <row r="200" spans="9:11">
      <c r="I200" s="26"/>
      <c r="J200" s="26"/>
      <c r="K200" s="26"/>
    </row>
    <row r="201" spans="9:11">
      <c r="I201" s="26"/>
      <c r="J201" s="26"/>
      <c r="K201" s="26"/>
    </row>
    <row r="202" spans="9:11">
      <c r="I202" s="26"/>
      <c r="J202" s="26"/>
      <c r="K202" s="26"/>
    </row>
    <row r="203" spans="9:11">
      <c r="I203" s="26"/>
      <c r="J203" s="26"/>
      <c r="K203" s="26"/>
    </row>
    <row r="204" spans="9:11">
      <c r="I204" s="26"/>
      <c r="J204" s="26"/>
      <c r="K204" s="26"/>
    </row>
    <row r="205" spans="9:11">
      <c r="I205" s="26"/>
      <c r="J205" s="26"/>
      <c r="K205" s="26"/>
    </row>
    <row r="206" spans="9:11">
      <c r="I206" s="26"/>
      <c r="J206" s="26"/>
      <c r="K206" s="26"/>
    </row>
    <row r="207" spans="9:11">
      <c r="I207" s="26"/>
      <c r="J207" s="26"/>
      <c r="K207" s="26"/>
    </row>
    <row r="208" spans="9:11">
      <c r="I208" s="26"/>
      <c r="J208" s="26"/>
      <c r="K208" s="26"/>
    </row>
    <row r="209" spans="9:11">
      <c r="I209" s="26"/>
      <c r="J209" s="26"/>
      <c r="K209" s="26"/>
    </row>
    <row r="210" spans="9:11">
      <c r="I210" s="26"/>
      <c r="J210" s="26"/>
      <c r="K210" s="26"/>
    </row>
    <row r="211" spans="9:11">
      <c r="I211" s="26"/>
      <c r="J211" s="26"/>
      <c r="K211" s="26"/>
    </row>
    <row r="212" spans="9:11">
      <c r="I212" s="26"/>
      <c r="J212" s="26"/>
      <c r="K212" s="26"/>
    </row>
    <row r="213" spans="9:11">
      <c r="I213" s="26"/>
      <c r="J213" s="26"/>
      <c r="K213" s="26"/>
    </row>
    <row r="214" spans="9:11">
      <c r="I214" s="26"/>
      <c r="J214" s="26"/>
      <c r="K214" s="26"/>
    </row>
    <row r="215" spans="9:11">
      <c r="I215" s="26"/>
      <c r="J215" s="26"/>
      <c r="K215" s="26"/>
    </row>
    <row r="216" spans="9:11">
      <c r="I216" s="26"/>
      <c r="J216" s="26"/>
      <c r="K216" s="26"/>
    </row>
    <row r="217" spans="9:11">
      <c r="I217" s="26"/>
      <c r="J217" s="26"/>
      <c r="K217" s="26"/>
    </row>
    <row r="218" spans="9:11">
      <c r="I218" s="26"/>
      <c r="J218" s="26"/>
      <c r="K218" s="26"/>
    </row>
    <row r="219" spans="9:11">
      <c r="I219" s="26"/>
      <c r="J219" s="26"/>
      <c r="K219" s="26"/>
    </row>
    <row r="220" spans="9:11">
      <c r="I220" s="26"/>
      <c r="J220" s="26"/>
      <c r="K220" s="26"/>
    </row>
    <row r="221" spans="9:11">
      <c r="I221" s="26"/>
      <c r="J221" s="26"/>
      <c r="K221" s="26"/>
    </row>
    <row r="222" spans="9:11">
      <c r="I222" s="26"/>
      <c r="J222" s="26"/>
      <c r="K222" s="26"/>
    </row>
    <row r="223" spans="9:11">
      <c r="I223" s="26"/>
      <c r="J223" s="26"/>
      <c r="K223" s="26"/>
    </row>
    <row r="224" spans="9:11">
      <c r="I224" s="26"/>
      <c r="J224" s="26"/>
      <c r="K224" s="26"/>
    </row>
    <row r="225" spans="9:11">
      <c r="I225" s="26"/>
      <c r="J225" s="26"/>
      <c r="K225" s="26"/>
    </row>
    <row r="226" spans="9:11">
      <c r="I226" s="26"/>
      <c r="J226" s="26"/>
      <c r="K226" s="26"/>
    </row>
    <row r="227" spans="9:11">
      <c r="I227" s="26"/>
      <c r="J227" s="26"/>
      <c r="K227" s="26"/>
    </row>
    <row r="228" spans="9:11">
      <c r="I228" s="26"/>
      <c r="J228" s="26"/>
      <c r="K228" s="26"/>
    </row>
    <row r="229" spans="9:11">
      <c r="I229" s="26"/>
      <c r="J229" s="26"/>
      <c r="K229" s="26"/>
    </row>
    <row r="230" spans="9:11">
      <c r="I230" s="26"/>
      <c r="J230" s="26"/>
      <c r="K230" s="26"/>
    </row>
    <row r="231" spans="9:11">
      <c r="I231" s="26"/>
      <c r="J231" s="26"/>
      <c r="K231" s="26"/>
    </row>
    <row r="232" spans="9:11">
      <c r="I232" s="26"/>
      <c r="J232" s="26"/>
      <c r="K232" s="26"/>
    </row>
    <row r="233" spans="9:11">
      <c r="I233" s="26"/>
      <c r="J233" s="26"/>
      <c r="K233" s="26"/>
    </row>
    <row r="234" spans="9:11">
      <c r="I234" s="26"/>
      <c r="J234" s="26"/>
      <c r="K234" s="26"/>
    </row>
    <row r="235" spans="9:11">
      <c r="I235" s="26"/>
      <c r="J235" s="26"/>
      <c r="K235" s="26"/>
    </row>
    <row r="236" spans="9:11">
      <c r="I236" s="26"/>
      <c r="J236" s="26"/>
      <c r="K236" s="26"/>
    </row>
    <row r="237" spans="9:11">
      <c r="I237" s="26"/>
      <c r="J237" s="26"/>
      <c r="K237" s="26"/>
    </row>
    <row r="238" spans="9:11">
      <c r="I238" s="26"/>
      <c r="J238" s="26"/>
      <c r="K238" s="26"/>
    </row>
    <row r="239" spans="9:11">
      <c r="I239" s="26"/>
      <c r="J239" s="26"/>
      <c r="K239" s="26"/>
    </row>
    <row r="240" spans="9:11">
      <c r="I240" s="26"/>
      <c r="J240" s="26"/>
      <c r="K240" s="26"/>
    </row>
    <row r="241" spans="9:11">
      <c r="I241" s="26"/>
      <c r="J241" s="26"/>
      <c r="K241" s="26"/>
    </row>
    <row r="242" spans="9:11">
      <c r="I242" s="26"/>
      <c r="J242" s="26"/>
      <c r="K242" s="26"/>
    </row>
    <row r="243" spans="9:11">
      <c r="I243" s="26"/>
      <c r="J243" s="26"/>
      <c r="K243" s="26"/>
    </row>
    <row r="244" spans="9:11">
      <c r="I244" s="26"/>
      <c r="J244" s="26"/>
      <c r="K244" s="26"/>
    </row>
    <row r="245" spans="9:11">
      <c r="I245" s="26"/>
      <c r="J245" s="26"/>
      <c r="K245" s="26"/>
    </row>
    <row r="246" spans="9:11">
      <c r="I246" s="26"/>
      <c r="J246" s="26"/>
      <c r="K246" s="26"/>
    </row>
    <row r="247" spans="9:11">
      <c r="I247" s="26"/>
      <c r="J247" s="26"/>
      <c r="K247" s="26"/>
    </row>
    <row r="248" spans="9:11">
      <c r="I248" s="26"/>
      <c r="J248" s="26"/>
      <c r="K248" s="26"/>
    </row>
    <row r="249" spans="9:11">
      <c r="I249" s="26"/>
      <c r="J249" s="26"/>
      <c r="K249" s="26"/>
    </row>
    <row r="250" spans="9:11">
      <c r="I250" s="26"/>
      <c r="J250" s="26"/>
      <c r="K250" s="26"/>
    </row>
    <row r="251" spans="9:11">
      <c r="I251" s="26"/>
      <c r="J251" s="26"/>
      <c r="K251" s="26"/>
    </row>
    <row r="252" spans="9:11">
      <c r="I252" s="26"/>
      <c r="J252" s="26"/>
      <c r="K252" s="26"/>
    </row>
    <row r="253" spans="9:11">
      <c r="I253" s="26"/>
      <c r="J253" s="26"/>
      <c r="K253" s="26"/>
    </row>
    <row r="254" spans="9:11">
      <c r="I254" s="26"/>
      <c r="J254" s="26"/>
      <c r="K254" s="26"/>
    </row>
    <row r="255" spans="9:11">
      <c r="I255" s="26"/>
      <c r="J255" s="26"/>
      <c r="K255" s="26"/>
    </row>
    <row r="256" spans="9:11">
      <c r="I256" s="26"/>
      <c r="J256" s="26"/>
      <c r="K256" s="26"/>
    </row>
    <row r="257" spans="9:11">
      <c r="I257" s="26"/>
      <c r="J257" s="26"/>
      <c r="K257" s="26"/>
    </row>
    <row r="258" spans="9:11">
      <c r="I258" s="26"/>
      <c r="J258" s="26"/>
      <c r="K258" s="26"/>
    </row>
    <row r="259" spans="9:11">
      <c r="I259" s="26"/>
      <c r="J259" s="26"/>
      <c r="K259" s="26"/>
    </row>
    <row r="260" spans="9:11">
      <c r="I260" s="26"/>
      <c r="J260" s="26"/>
      <c r="K260" s="26"/>
    </row>
    <row r="261" spans="9:11">
      <c r="I261" s="26"/>
      <c r="J261" s="26"/>
      <c r="K261" s="26"/>
    </row>
    <row r="262" spans="9:11">
      <c r="I262" s="26"/>
      <c r="J262" s="26"/>
      <c r="K262" s="26"/>
    </row>
    <row r="263" spans="9:11">
      <c r="I263" s="26"/>
      <c r="J263" s="26"/>
      <c r="K263" s="26"/>
    </row>
    <row r="264" spans="9:11">
      <c r="I264" s="26"/>
      <c r="J264" s="26"/>
      <c r="K264" s="26"/>
    </row>
    <row r="265" spans="9:11">
      <c r="I265" s="26"/>
      <c r="J265" s="26"/>
      <c r="K265" s="26"/>
    </row>
    <row r="266" spans="9:11">
      <c r="I266" s="26"/>
      <c r="J266" s="26"/>
      <c r="K266" s="26"/>
    </row>
    <row r="267" spans="9:11">
      <c r="I267" s="26"/>
      <c r="J267" s="26"/>
      <c r="K267" s="26"/>
    </row>
    <row r="268" spans="9:11">
      <c r="I268" s="26"/>
      <c r="J268" s="26"/>
      <c r="K268" s="26"/>
    </row>
    <row r="269" spans="9:11">
      <c r="I269" s="26"/>
      <c r="J269" s="26"/>
      <c r="K269" s="26"/>
    </row>
    <row r="270" spans="9:11">
      <c r="I270" s="26"/>
      <c r="J270" s="26"/>
      <c r="K270" s="26"/>
    </row>
    <row r="271" spans="9:11">
      <c r="I271" s="26"/>
      <c r="J271" s="26"/>
      <c r="K271" s="26"/>
    </row>
    <row r="272" spans="9:11">
      <c r="I272" s="26"/>
      <c r="J272" s="26"/>
      <c r="K272" s="26"/>
    </row>
    <row r="273" spans="9:11">
      <c r="I273" s="26"/>
      <c r="J273" s="26"/>
      <c r="K273" s="26"/>
    </row>
    <row r="274" spans="9:11">
      <c r="I274" s="26"/>
      <c r="J274" s="26"/>
      <c r="K274" s="26"/>
    </row>
    <row r="275" spans="9:11">
      <c r="I275" s="26"/>
      <c r="J275" s="26"/>
      <c r="K275" s="26"/>
    </row>
    <row r="276" spans="9:11">
      <c r="I276" s="26"/>
      <c r="J276" s="26"/>
      <c r="K276" s="26"/>
    </row>
    <row r="277" spans="9:11">
      <c r="I277" s="26"/>
      <c r="J277" s="26"/>
      <c r="K277" s="26"/>
    </row>
    <row r="278" spans="9:11">
      <c r="I278" s="26"/>
      <c r="J278" s="26"/>
      <c r="K278" s="26"/>
    </row>
    <row r="279" spans="9:11">
      <c r="I279" s="26"/>
      <c r="J279" s="26"/>
      <c r="K279" s="26"/>
    </row>
    <row r="280" spans="9:11">
      <c r="I280" s="26"/>
      <c r="J280" s="26"/>
      <c r="K280" s="26"/>
    </row>
    <row r="281" spans="9:11">
      <c r="I281" s="26"/>
      <c r="J281" s="26"/>
      <c r="K281" s="26"/>
    </row>
    <row r="282" spans="9:11">
      <c r="I282" s="26"/>
      <c r="J282" s="26"/>
      <c r="K282" s="26"/>
    </row>
    <row r="283" spans="9:11">
      <c r="I283" s="26"/>
      <c r="J283" s="26"/>
      <c r="K283" s="26"/>
    </row>
    <row r="284" spans="9:11">
      <c r="I284" s="26"/>
      <c r="J284" s="26"/>
      <c r="K284" s="26"/>
    </row>
    <row r="285" spans="9:11">
      <c r="I285" s="26"/>
      <c r="J285" s="26"/>
      <c r="K285" s="26"/>
    </row>
    <row r="286" spans="9:11">
      <c r="I286" s="26"/>
      <c r="J286" s="26"/>
      <c r="K286" s="26"/>
    </row>
    <row r="287" spans="9:11">
      <c r="I287" s="26"/>
      <c r="J287" s="26"/>
      <c r="K287" s="26"/>
    </row>
    <row r="288" spans="9:11">
      <c r="I288" s="26"/>
      <c r="J288" s="26"/>
      <c r="K288" s="26"/>
    </row>
    <row r="289" spans="9:11">
      <c r="I289" s="26"/>
      <c r="J289" s="26"/>
      <c r="K289" s="26"/>
    </row>
    <row r="290" spans="9:11">
      <c r="I290" s="26"/>
      <c r="J290" s="26"/>
      <c r="K290" s="26"/>
    </row>
    <row r="291" spans="9:11">
      <c r="I291" s="26"/>
      <c r="J291" s="26"/>
      <c r="K291" s="26"/>
    </row>
    <row r="292" spans="9:11">
      <c r="I292" s="26"/>
      <c r="J292" s="26"/>
      <c r="K292" s="26"/>
    </row>
    <row r="293" spans="9:11">
      <c r="I293" s="26"/>
      <c r="J293" s="26"/>
      <c r="K293" s="26"/>
    </row>
    <row r="294" spans="9:11">
      <c r="I294" s="26"/>
      <c r="J294" s="26"/>
      <c r="K294" s="26"/>
    </row>
    <row r="295" spans="9:11">
      <c r="I295" s="26"/>
      <c r="J295" s="26"/>
      <c r="K295" s="26"/>
    </row>
    <row r="296" spans="9:11">
      <c r="I296" s="26"/>
      <c r="J296" s="26"/>
      <c r="K296" s="26"/>
    </row>
    <row r="297" spans="9:11">
      <c r="I297" s="26"/>
      <c r="J297" s="26"/>
      <c r="K297" s="26"/>
    </row>
    <row r="298" spans="9:11">
      <c r="I298" s="26"/>
      <c r="J298" s="26"/>
      <c r="K298" s="26"/>
    </row>
    <row r="299" spans="9:11">
      <c r="I299" s="26"/>
      <c r="J299" s="26"/>
      <c r="K299" s="26"/>
    </row>
    <row r="300" spans="9:11">
      <c r="I300" s="26"/>
      <c r="J300" s="26"/>
      <c r="K300" s="26"/>
    </row>
    <row r="301" spans="9:11">
      <c r="I301" s="26"/>
      <c r="J301" s="26"/>
      <c r="K301" s="26"/>
    </row>
    <row r="302" spans="9:11">
      <c r="I302" s="26"/>
      <c r="J302" s="26"/>
      <c r="K302" s="26"/>
    </row>
    <row r="303" spans="9:11">
      <c r="I303" s="26"/>
      <c r="J303" s="26"/>
      <c r="K303" s="26"/>
    </row>
    <row r="304" spans="9:11">
      <c r="I304" s="26"/>
      <c r="J304" s="26"/>
      <c r="K304" s="26"/>
    </row>
    <row r="305" spans="9:11">
      <c r="I305" s="26"/>
      <c r="J305" s="26"/>
      <c r="K305" s="26"/>
    </row>
    <row r="306" spans="9:11">
      <c r="I306" s="26"/>
      <c r="J306" s="26"/>
      <c r="K306" s="26"/>
    </row>
    <row r="307" spans="9:11">
      <c r="I307" s="26"/>
      <c r="J307" s="26"/>
      <c r="K307" s="26"/>
    </row>
    <row r="308" spans="9:11">
      <c r="I308" s="26"/>
      <c r="J308" s="26"/>
      <c r="K308" s="26"/>
    </row>
    <row r="309" spans="9:11">
      <c r="I309" s="26"/>
      <c r="J309" s="26"/>
      <c r="K309" s="26"/>
    </row>
    <row r="310" spans="9:11">
      <c r="I310" s="26"/>
      <c r="J310" s="26"/>
      <c r="K310" s="26"/>
    </row>
    <row r="311" spans="9:11">
      <c r="I311" s="26"/>
      <c r="J311" s="26"/>
      <c r="K311" s="26"/>
    </row>
    <row r="312" spans="9:11">
      <c r="I312" s="26"/>
      <c r="J312" s="26"/>
      <c r="K312" s="26"/>
    </row>
    <row r="313" spans="9:11">
      <c r="I313" s="26"/>
      <c r="J313" s="26"/>
      <c r="K313" s="26"/>
    </row>
    <row r="314" spans="9:11">
      <c r="I314" s="26"/>
      <c r="J314" s="26"/>
      <c r="K314" s="26"/>
    </row>
    <row r="315" spans="9:11">
      <c r="I315" s="26"/>
      <c r="J315" s="26"/>
      <c r="K315" s="26"/>
    </row>
    <row r="316" spans="9:11">
      <c r="I316" s="26"/>
      <c r="J316" s="26"/>
      <c r="K316" s="26"/>
    </row>
    <row r="317" spans="9:11">
      <c r="I317" s="26"/>
      <c r="J317" s="26"/>
      <c r="K317" s="26"/>
    </row>
    <row r="318" spans="9:11">
      <c r="I318" s="26"/>
      <c r="J318" s="26"/>
      <c r="K318" s="26"/>
    </row>
    <row r="319" spans="9:11">
      <c r="I319" s="26"/>
      <c r="J319" s="26"/>
      <c r="K319" s="26"/>
    </row>
    <row r="320" spans="9:11">
      <c r="I320" s="26"/>
      <c r="J320" s="26"/>
      <c r="K320" s="26"/>
    </row>
    <row r="321" spans="9:11">
      <c r="I321" s="26"/>
      <c r="J321" s="26"/>
      <c r="K321" s="26"/>
    </row>
    <row r="322" spans="9:11">
      <c r="I322" s="26"/>
      <c r="J322" s="26"/>
      <c r="K322" s="26"/>
    </row>
    <row r="323" spans="9:11">
      <c r="I323" s="26"/>
      <c r="J323" s="26"/>
      <c r="K323" s="26"/>
    </row>
    <row r="324" spans="9:11">
      <c r="I324" s="26"/>
      <c r="J324" s="26"/>
      <c r="K324" s="26"/>
    </row>
    <row r="325" spans="9:11">
      <c r="I325" s="26"/>
      <c r="J325" s="26"/>
      <c r="K325" s="26"/>
    </row>
    <row r="326" spans="9:11">
      <c r="I326" s="26"/>
      <c r="J326" s="26"/>
      <c r="K326" s="26"/>
    </row>
    <row r="327" spans="9:11">
      <c r="I327" s="26"/>
      <c r="J327" s="26"/>
      <c r="K327" s="26"/>
    </row>
    <row r="328" spans="9:11">
      <c r="I328" s="26"/>
      <c r="J328" s="26"/>
      <c r="K328" s="26"/>
    </row>
    <row r="329" spans="9:11">
      <c r="I329" s="26"/>
      <c r="J329" s="26"/>
      <c r="K329" s="26"/>
    </row>
    <row r="330" spans="9:11">
      <c r="I330" s="26"/>
      <c r="J330" s="26"/>
      <c r="K330" s="26"/>
    </row>
    <row r="331" spans="9:11">
      <c r="I331" s="26"/>
      <c r="J331" s="26"/>
      <c r="K331" s="26"/>
    </row>
    <row r="332" spans="9:11">
      <c r="I332" s="26"/>
      <c r="J332" s="26"/>
      <c r="K332" s="26"/>
    </row>
    <row r="333" spans="9:11">
      <c r="I333" s="26"/>
      <c r="J333" s="26"/>
      <c r="K333" s="26"/>
    </row>
    <row r="334" spans="9:11">
      <c r="I334" s="26"/>
      <c r="J334" s="26"/>
      <c r="K334" s="26"/>
    </row>
    <row r="335" spans="9:11">
      <c r="I335" s="26"/>
      <c r="J335" s="26"/>
      <c r="K335" s="26"/>
    </row>
    <row r="336" spans="9:11">
      <c r="I336" s="26"/>
      <c r="J336" s="26"/>
      <c r="K336" s="26"/>
    </row>
    <row r="337" spans="9:11">
      <c r="I337" s="26"/>
      <c r="J337" s="26"/>
      <c r="K337" s="26"/>
    </row>
    <row r="338" spans="9:11">
      <c r="I338" s="26"/>
      <c r="J338" s="26"/>
      <c r="K338" s="26"/>
    </row>
    <row r="339" spans="9:11">
      <c r="I339" s="26"/>
      <c r="J339" s="26"/>
      <c r="K339" s="26"/>
    </row>
    <row r="340" spans="9:11">
      <c r="I340" s="26"/>
      <c r="J340" s="26"/>
      <c r="K340" s="26"/>
    </row>
    <row r="341" spans="9:11">
      <c r="I341" s="26"/>
      <c r="J341" s="26"/>
      <c r="K341" s="26"/>
    </row>
    <row r="342" spans="9:11">
      <c r="I342" s="26"/>
      <c r="J342" s="26"/>
      <c r="K342" s="26"/>
    </row>
    <row r="343" spans="9:11">
      <c r="I343" s="26"/>
      <c r="J343" s="26"/>
      <c r="K343" s="26"/>
    </row>
    <row r="344" spans="9:11">
      <c r="I344" s="26"/>
      <c r="J344" s="26"/>
      <c r="K344" s="26"/>
    </row>
    <row r="345" spans="9:11">
      <c r="I345" s="26"/>
      <c r="J345" s="26"/>
      <c r="K345" s="26"/>
    </row>
    <row r="346" spans="9:11">
      <c r="I346" s="26"/>
      <c r="J346" s="26"/>
      <c r="K346" s="26"/>
    </row>
    <row r="347" spans="9:11">
      <c r="I347" s="26"/>
      <c r="J347" s="26"/>
      <c r="K347" s="26"/>
    </row>
    <row r="348" spans="9:11">
      <c r="I348" s="26"/>
      <c r="J348" s="26"/>
      <c r="K348" s="26"/>
    </row>
    <row r="349" spans="9:11">
      <c r="I349" s="26"/>
      <c r="J349" s="26"/>
      <c r="K349" s="26"/>
    </row>
    <row r="350" spans="9:11">
      <c r="I350" s="26"/>
      <c r="J350" s="26"/>
      <c r="K350" s="26"/>
    </row>
    <row r="351" spans="9:11">
      <c r="I351" s="26"/>
      <c r="J351" s="26"/>
      <c r="K351" s="26"/>
    </row>
    <row r="352" spans="9:11">
      <c r="I352" s="26"/>
      <c r="J352" s="26"/>
      <c r="K352" s="26"/>
    </row>
    <row r="353" spans="9:11">
      <c r="I353" s="26"/>
      <c r="J353" s="26"/>
      <c r="K353" s="26"/>
    </row>
    <row r="354" spans="9:11">
      <c r="I354" s="26"/>
      <c r="J354" s="26"/>
      <c r="K354" s="26"/>
    </row>
    <row r="355" spans="9:11">
      <c r="I355" s="26"/>
      <c r="J355" s="26"/>
      <c r="K355" s="26"/>
    </row>
    <row r="356" spans="9:11">
      <c r="I356" s="26"/>
      <c r="J356" s="26"/>
      <c r="K356" s="26"/>
    </row>
    <row r="357" spans="9:11">
      <c r="I357" s="26"/>
      <c r="J357" s="26"/>
      <c r="K357" s="26"/>
    </row>
    <row r="358" spans="9:11">
      <c r="I358" s="26"/>
      <c r="J358" s="26"/>
      <c r="K358" s="26"/>
    </row>
    <row r="359" spans="9:11">
      <c r="I359" s="26"/>
      <c r="J359" s="26"/>
      <c r="K359" s="26"/>
    </row>
    <row r="360" spans="9:11">
      <c r="I360" s="26"/>
      <c r="J360" s="26"/>
      <c r="K360" s="26"/>
    </row>
    <row r="361" spans="9:11">
      <c r="I361" s="26"/>
      <c r="J361" s="26"/>
      <c r="K361" s="26"/>
    </row>
    <row r="362" spans="9:11">
      <c r="I362" s="26"/>
      <c r="J362" s="26"/>
      <c r="K362" s="26"/>
    </row>
    <row r="363" spans="9:11">
      <c r="I363" s="26"/>
      <c r="J363" s="26"/>
      <c r="K363" s="26"/>
    </row>
    <row r="364" spans="9:11">
      <c r="I364" s="26"/>
      <c r="J364" s="26"/>
      <c r="K364" s="26"/>
    </row>
    <row r="365" spans="9:11">
      <c r="I365" s="26"/>
      <c r="J365" s="26"/>
      <c r="K365" s="26"/>
    </row>
    <row r="366" spans="9:11">
      <c r="I366" s="26"/>
      <c r="J366" s="26"/>
      <c r="K366" s="26"/>
    </row>
    <row r="367" spans="9:11">
      <c r="I367" s="26"/>
      <c r="J367" s="26"/>
      <c r="K367" s="26"/>
    </row>
    <row r="368" spans="9:11">
      <c r="I368" s="26"/>
      <c r="J368" s="26"/>
      <c r="K368" s="26"/>
    </row>
    <row r="369" spans="9:11">
      <c r="I369" s="26"/>
      <c r="J369" s="26"/>
      <c r="K369" s="26"/>
    </row>
    <row r="370" spans="9:11">
      <c r="I370" s="26"/>
      <c r="J370" s="26"/>
      <c r="K370" s="26"/>
    </row>
    <row r="371" spans="9:11">
      <c r="I371" s="26"/>
      <c r="J371" s="26"/>
      <c r="K371" s="26"/>
    </row>
    <row r="372" spans="9:11">
      <c r="I372" s="26"/>
      <c r="J372" s="26"/>
      <c r="K372" s="26"/>
    </row>
    <row r="373" spans="9:11">
      <c r="I373" s="26"/>
      <c r="J373" s="26"/>
      <c r="K373" s="26"/>
    </row>
    <row r="374" spans="9:11">
      <c r="I374" s="26"/>
      <c r="J374" s="26"/>
      <c r="K374" s="26"/>
    </row>
    <row r="375" spans="9:11">
      <c r="I375" s="26"/>
      <c r="J375" s="26"/>
      <c r="K375" s="26"/>
    </row>
    <row r="376" spans="9:11">
      <c r="I376" s="26"/>
      <c r="J376" s="26"/>
      <c r="K376" s="26"/>
    </row>
    <row r="377" spans="9:11">
      <c r="I377" s="26"/>
      <c r="J377" s="26"/>
      <c r="K377" s="26"/>
    </row>
    <row r="378" spans="9:11">
      <c r="I378" s="26"/>
      <c r="J378" s="26"/>
      <c r="K378" s="26"/>
    </row>
    <row r="379" spans="9:11">
      <c r="I379" s="26"/>
      <c r="J379" s="26"/>
      <c r="K379" s="26"/>
    </row>
    <row r="380" spans="9:11">
      <c r="I380" s="26"/>
      <c r="J380" s="26"/>
      <c r="K380" s="26"/>
    </row>
    <row r="381" spans="9:11">
      <c r="I381" s="26"/>
      <c r="J381" s="26"/>
      <c r="K381" s="26"/>
    </row>
    <row r="382" spans="9:11">
      <c r="I382" s="26"/>
      <c r="J382" s="26"/>
      <c r="K382" s="26"/>
    </row>
    <row r="383" spans="9:11">
      <c r="I383" s="26"/>
      <c r="J383" s="26"/>
      <c r="K383" s="26"/>
    </row>
    <row r="384" spans="9:11">
      <c r="I384" s="26"/>
      <c r="J384" s="26"/>
      <c r="K384" s="26"/>
    </row>
    <row r="385" spans="9:11">
      <c r="I385" s="26"/>
      <c r="J385" s="26"/>
      <c r="K385" s="26"/>
    </row>
    <row r="386" spans="9:11">
      <c r="I386" s="26"/>
      <c r="J386" s="26"/>
      <c r="K386" s="26"/>
    </row>
    <row r="387" spans="9:11">
      <c r="I387" s="26"/>
      <c r="J387" s="26"/>
      <c r="K387" s="26"/>
    </row>
  </sheetData>
  <mergeCells count="4">
    <mergeCell ref="P8:P9"/>
    <mergeCell ref="P6:P7"/>
    <mergeCell ref="P5:Q5"/>
    <mergeCell ref="P10:P11"/>
  </mergeCells>
  <phoneticPr fontId="2"/>
  <pageMargins left="0.7" right="0.7" top="0.75" bottom="0.75" header="0.3" footer="0.3"/>
  <pageSetup paperSize="9" scale="80" fitToHeight="0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G17"/>
  <sheetViews>
    <sheetView workbookViewId="0">
      <selection activeCell="E10" sqref="E10"/>
    </sheetView>
  </sheetViews>
  <sheetFormatPr defaultRowHeight="14.4"/>
  <cols>
    <col min="1" max="1" width="11.33203125" customWidth="1"/>
    <col min="2" max="2" width="11.88671875" style="61" customWidth="1"/>
    <col min="3" max="3" width="31.77734375" customWidth="1"/>
    <col min="4" max="4" width="14.44140625" style="61" customWidth="1"/>
    <col min="5" max="5" width="31.77734375" customWidth="1"/>
    <col min="6" max="6" width="13.6640625" style="61" customWidth="1"/>
    <col min="7" max="7" width="31.6640625" customWidth="1"/>
  </cols>
  <sheetData>
    <row r="3" spans="1:7" ht="57" customHeight="1">
      <c r="C3" s="51" t="s">
        <v>205</v>
      </c>
      <c r="D3" s="62"/>
      <c r="E3" s="52" t="s">
        <v>177</v>
      </c>
      <c r="F3" s="62"/>
      <c r="G3" s="53" t="s">
        <v>204</v>
      </c>
    </row>
    <row r="4" spans="1:7" ht="58.95" customHeight="1">
      <c r="A4" s="54" t="s">
        <v>210</v>
      </c>
      <c r="B4" s="57" t="s">
        <v>206</v>
      </c>
      <c r="C4" s="50" t="s">
        <v>209</v>
      </c>
      <c r="D4" s="58" t="s">
        <v>207</v>
      </c>
      <c r="E4" s="63" t="s">
        <v>209</v>
      </c>
      <c r="F4" s="59" t="s">
        <v>208</v>
      </c>
      <c r="G4" s="64" t="s">
        <v>209</v>
      </c>
    </row>
    <row r="6" spans="1:7" ht="43.2">
      <c r="A6" s="186" t="s">
        <v>211</v>
      </c>
      <c r="B6" s="57" t="s">
        <v>206</v>
      </c>
      <c r="C6" s="50" t="s">
        <v>209</v>
      </c>
      <c r="D6" s="58" t="s">
        <v>207</v>
      </c>
      <c r="E6" s="63" t="s">
        <v>209</v>
      </c>
      <c r="F6" s="59" t="s">
        <v>208</v>
      </c>
      <c r="G6" s="64" t="s">
        <v>209</v>
      </c>
    </row>
    <row r="7" spans="1:7" ht="84" customHeight="1">
      <c r="A7" s="187"/>
      <c r="B7" s="60" t="s">
        <v>212</v>
      </c>
      <c r="C7" s="55"/>
      <c r="E7" s="55"/>
      <c r="G7" s="55"/>
    </row>
    <row r="8" spans="1:7" ht="22.95" customHeight="1">
      <c r="A8" s="188"/>
      <c r="B8" s="56" t="s">
        <v>215</v>
      </c>
      <c r="C8" s="1" t="s">
        <v>209</v>
      </c>
      <c r="D8" s="62"/>
      <c r="E8" s="1" t="s">
        <v>209</v>
      </c>
      <c r="F8" s="62"/>
      <c r="G8" s="1" t="s">
        <v>209</v>
      </c>
    </row>
    <row r="9" spans="1:7" ht="43.5" customHeight="1">
      <c r="A9" s="189" t="s">
        <v>213</v>
      </c>
      <c r="B9" s="57" t="s">
        <v>206</v>
      </c>
      <c r="C9" s="50" t="s">
        <v>209</v>
      </c>
      <c r="D9" s="58" t="s">
        <v>207</v>
      </c>
      <c r="E9" s="63" t="s">
        <v>209</v>
      </c>
      <c r="F9" s="59" t="s">
        <v>208</v>
      </c>
      <c r="G9" s="64" t="s">
        <v>209</v>
      </c>
    </row>
    <row r="10" spans="1:7" ht="84" customHeight="1">
      <c r="A10" s="190"/>
      <c r="B10" s="60" t="s">
        <v>212</v>
      </c>
      <c r="C10" s="55"/>
      <c r="E10" s="55"/>
      <c r="G10" s="55"/>
    </row>
    <row r="11" spans="1:7" ht="22.95" customHeight="1">
      <c r="A11" s="191"/>
      <c r="B11" s="56" t="s">
        <v>215</v>
      </c>
      <c r="C11" s="1" t="s">
        <v>209</v>
      </c>
      <c r="D11" s="62"/>
      <c r="E11" s="1" t="s">
        <v>209</v>
      </c>
      <c r="F11" s="62"/>
      <c r="G11" s="1" t="s">
        <v>209</v>
      </c>
    </row>
    <row r="12" spans="1:7" ht="43.95" customHeight="1">
      <c r="A12" s="192" t="s">
        <v>214</v>
      </c>
      <c r="B12" s="57" t="s">
        <v>206</v>
      </c>
      <c r="C12" s="50" t="s">
        <v>209</v>
      </c>
      <c r="D12" s="58" t="s">
        <v>207</v>
      </c>
      <c r="E12" s="63" t="s">
        <v>209</v>
      </c>
      <c r="F12" s="59" t="s">
        <v>208</v>
      </c>
      <c r="G12" s="64" t="s">
        <v>209</v>
      </c>
    </row>
    <row r="13" spans="1:7" ht="84" customHeight="1">
      <c r="A13" s="193"/>
      <c r="B13" s="60" t="s">
        <v>212</v>
      </c>
      <c r="C13" s="55"/>
      <c r="E13" s="55"/>
      <c r="G13" s="55"/>
    </row>
    <row r="14" spans="1:7" ht="22.95" customHeight="1">
      <c r="A14" s="194"/>
      <c r="B14" s="56" t="s">
        <v>215</v>
      </c>
      <c r="C14" s="1" t="s">
        <v>209</v>
      </c>
      <c r="D14" s="62"/>
      <c r="E14" s="1" t="s">
        <v>209</v>
      </c>
      <c r="F14" s="62"/>
      <c r="G14" s="1" t="s">
        <v>209</v>
      </c>
    </row>
    <row r="15" spans="1:7" ht="43.95" customHeight="1">
      <c r="A15" s="195" t="s">
        <v>216</v>
      </c>
      <c r="B15" s="57" t="s">
        <v>206</v>
      </c>
      <c r="C15" s="50" t="s">
        <v>209</v>
      </c>
      <c r="D15" s="58" t="s">
        <v>207</v>
      </c>
      <c r="E15" s="63" t="s">
        <v>209</v>
      </c>
      <c r="F15" s="59" t="s">
        <v>208</v>
      </c>
      <c r="G15" s="64" t="s">
        <v>209</v>
      </c>
    </row>
    <row r="16" spans="1:7" ht="84" customHeight="1">
      <c r="A16" s="196"/>
      <c r="B16" s="60" t="s">
        <v>212</v>
      </c>
      <c r="C16" s="55"/>
      <c r="E16" s="55"/>
      <c r="G16" s="55"/>
    </row>
    <row r="17" spans="1:7" ht="22.95" customHeight="1">
      <c r="A17" s="196"/>
      <c r="B17" s="56" t="s">
        <v>215</v>
      </c>
      <c r="C17" s="1" t="s">
        <v>209</v>
      </c>
      <c r="D17" s="65"/>
      <c r="E17" s="1" t="s">
        <v>209</v>
      </c>
      <c r="F17" s="65"/>
      <c r="G17" s="1" t="s">
        <v>209</v>
      </c>
    </row>
  </sheetData>
  <mergeCells count="4"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Sales Lead</vt:lpstr>
      <vt:lpstr>2023 Div5 Quotation Record</vt:lpstr>
      <vt:lpstr>2023 Div5 OS Record</vt:lpstr>
      <vt:lpstr>2023 Div5 Sales Record</vt:lpstr>
      <vt:lpstr>2023 Div5 QCD Record</vt:lpstr>
      <vt:lpstr>'Sales Lead'!Criteria</vt:lpstr>
      <vt:lpstr>'Sales Lead'!Extract</vt:lpstr>
      <vt:lpstr>'Sales Lead'!Print_Area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 伸弘</dc:creator>
  <cp:lastModifiedBy>josef</cp:lastModifiedBy>
  <cp:lastPrinted>2023-03-27T05:33:37Z</cp:lastPrinted>
  <dcterms:created xsi:type="dcterms:W3CDTF">2021-03-02T02:03:06Z</dcterms:created>
  <dcterms:modified xsi:type="dcterms:W3CDTF">2023-03-29T09:26:00Z</dcterms:modified>
</cp:coreProperties>
</file>