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djdj\Documents\GitHub\Plot_those_lines\doc\"/>
    </mc:Choice>
  </mc:AlternateContent>
  <xr:revisionPtr revIDLastSave="0" documentId="13_ncr:1_{BB6699DE-A218-4CD9-A768-A3F3378839EB}" xr6:coauthVersionLast="47" xr6:coauthVersionMax="47" xr10:uidLastSave="{00000000-0000-0000-0000-000000000000}"/>
  <bookViews>
    <workbookView xWindow="-108" yWindow="-108" windowWidth="23256" windowHeight="12456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<sst xmlns="http://schemas.openxmlformats.org/spreadsheetml/2006/main" count="107" uniqueCount="72">
  <si>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</si>
  <si>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</si>
  <si>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</si>
  <si>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</si>
  <si>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</si>
  <si>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</si>
  <si>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</si>
  <si>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</si>
  <si>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</si>
  <si>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</si>
  <si>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</si>
  <si>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</si>
  <si>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</si>
  <si>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</si>
  <si>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</si>
  <si>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</si>
  <si>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</si>
  <si>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</si>
  <si>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</si>
  <si>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</si>
  <si>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</si>
  <si>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</si>
  <si>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</si>
  <si>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</si>
  <si>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</si>
  <si>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</si>
  <si>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</si>
  <si>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</si>
  <si>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</si>
  <si>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</si>
  <si>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</si>
  <si>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</si>
  <si>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</si>
  <si>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</si>
  <si>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</si>
  <si>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</si>
  <si>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</si>
  <si>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</si>
  <si>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</si>
  <si>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</si>
  <si>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</si>
  <si>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</si>
  <si>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</si>
  <si>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</si>
  <si>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</si>
  <si>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</si>
  <si>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</si>
  <si>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</si>
  <si>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</si>
  <si>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</si>
  <si>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</si>
  <si>
    <t>Button import importation de json,  parsing json, pour créer un graphique,</t>
  </si>
  <si>
    <t>features button import</t>
  </si>
  <si>
    <t>JDT mis à jour</t>
  </si>
  <si>
    <t xml:space="preserve"> src/PTL_Crypto(PlotManager) gérer le graphique-apparence;  src/PTL_Crypto(ApiClient) reçoit des réponses(json)  par lien ,src/PTL_Crypto(Form1) Load crypto from main form using  textbox and buttons, </t>
  </si>
  <si>
    <t>ApiClient,Form1,PlotManager</t>
  </si>
  <si>
    <t>https://scottplot.net/cookbook/4.1/category/plottable-scatter-plot/</t>
  </si>
  <si>
    <t xml:space="preserve">code(FileClient class, Form1 )     -     Quand je démarre l’application, alors un graphique ScottPlot est visible. Le graphique affiche les prix du Bitcoin sur 7 jours (et autres crypto monaies) by default. </t>
  </si>
  <si>
    <t>code(PlotManager(for local and Api data))</t>
  </si>
  <si>
    <t xml:space="preserve"> correction des erreurs version 4.0 -&gt; 5.0</t>
  </si>
  <si>
    <t>representation des graphique coherent,Chore(JDT); code(PlotManager(Deleting,Restoring charts, Importing a JSON file))</t>
  </si>
  <si>
    <t>recherche des crypto avec combobox,les messages clair qui informe d'un  problème ou réussit</t>
  </si>
  <si>
    <t>src(Prototype API + combobox ), chore(JDT)</t>
  </si>
  <si>
    <t>https://scottplot.net/cookbook/5.0/Scatter/    formsPlot1.Plot.Axes.DateTimeTicksBottom();</t>
  </si>
  <si>
    <t>dans graphique les dates claires et correctes + try catch  pour éviter des erreurs leur fonctionnement d'api + Comments pour classes</t>
  </si>
  <si>
    <t>revue des commentaires de prof correction et addaptation des erreurs</t>
  </si>
  <si>
    <t>feedback</t>
  </si>
  <si>
    <t>unit test (CryptoPrice object)</t>
  </si>
  <si>
    <t>delete textbox-&gt;use combobox. NoApi -&gt;localfiles . Downloading a list of coins from CoinGecko OR Local files in case of error with API</t>
  </si>
  <si>
    <t>HashSet&lt;T&gt; is a collection of unique elements.
The main property is that each element can only exist once.
Quickly checks whether an element exists (Contains) – almost instantly, even with a large number of elements.
Perfect if you need to store which cryptocurrencies are currently visible on the chart.    https://stackoverflow.com/questions/36923025/how-to-make-a-readonlycollection-from-a-hashset-without-copying-the-elements</t>
  </si>
  <si>
    <t>Import and implementation of logic of adding, deleting and not seeing charts. 
Method for updating a graph based on visibility
- Replaced multiple redundant methods (LoadCryptoData, AddCrypto, etc.) 
  with a single universal async method LoadOrAddCrypto().
  → Handles all cases: API load, local JSON fallback, and imported files.
  → Uses one consistent flow for adding crypto data and updating the plot.
- Added automatic synchronization between loadedCryptos and CheckedListBox:
  → When new crypto is loaded, it is added to CheckedListBox (checked by default).
  → CheckedListBox now correctly controls which cryptos are visible on the chart.</t>
  </si>
  <si>
    <t>gitignore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</si>
</sst>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120</c:v>
                </c:pt>
                <c:pt idx="1">
                  <c:v>645</c:v>
                </c:pt>
                <c:pt idx="2">
                  <c:v>30</c:v>
                </c:pt>
                <c:pt idx="3">
                  <c:v>190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0.12182741116751269</c:v>
                </c:pt>
                <c:pt idx="1">
                  <c:v>0.65482233502538068</c:v>
                </c:pt>
                <c:pt idx="2">
                  <c:v>3.0456852791878174E-2</c:v>
                </c:pt>
                <c:pt idx="3">
                  <c:v>0.19289340101522842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cottplot.net/cookbook/4.1/category/plottable-scatter-plo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26" activePane="bottomLeft" state="frozen"/>
      <selection pane="bottomLeft" activeCell="F34" sqref="F34"/>
    </sheetView>
  </sheetViews>
  <sheetFormatPr defaultColWidth="11" defaultRowHeight="15.6" x14ac:dyDescent="0.3"/>
  <cols>
    <col min="1" max="1" width="14.5" style="7" bestFit="1" customWidth="1"/>
    <col min="2" max="2" width="11.8984375" style="1" customWidth="1"/>
    <col min="3" max="3" width="12.09765625" style="2" bestFit="1" customWidth="1"/>
    <col min="4" max="4" width="10.5" style="2" bestFit="1" customWidth="1"/>
    <col min="5" max="5" width="14.09765625" bestFit="1" customWidth="1"/>
    <col min="6" max="6" width="83.5" customWidth="1"/>
    <col min="7" max="7" width="72.09765625" customWidth="1"/>
    <col min="10" max="10" width="7.09765625" bestFit="1" customWidth="1"/>
    <col min="11" max="11" width="13.8984375" bestFit="1" customWidth="1"/>
    <col min="12" max="12" width="4.09765625" bestFit="1" customWidth="1"/>
    <col min="13" max="13" width="14.3984375" hidden="1" customWidth="1"/>
    <col min="14" max="14" width="4.59765625" hidden="1" customWidth="1"/>
    <col min="15" max="15" width="7.59765625" hidden="1" customWidth="1"/>
  </cols>
  <sheetData>
    <row r="1" spans="1:15" ht="23.4" x14ac:dyDescent="0.45">
      <c r="A1" s="8"/>
      <c r="B1" s="9"/>
      <c r="C1" s="10"/>
      <c r="D1" s="10"/>
      <c r="E1" s="11"/>
      <c r="F1" s="12" t="s">
        <v>27</v>
      </c>
      <c r="G1" s="11"/>
    </row>
    <row r="2" spans="1:15" ht="23.4" x14ac:dyDescent="0.4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4" x14ac:dyDescent="0.45">
      <c r="A3" s="88" t="s">
        <v>5</v>
      </c>
      <c r="B3" s="88"/>
      <c r="C3" s="67" t="str">
        <f>QUOTIENT(E4,60)&amp;" heures "&amp;MOD(E4,60)&amp;" minutes"</f>
        <v>16 heures 25 minutes</v>
      </c>
      <c r="D3" s="17"/>
      <c r="E3" s="3"/>
      <c r="F3" s="4" t="s">
        <v>6</v>
      </c>
      <c r="G3" s="65" t="s">
        <v>31</v>
      </c>
    </row>
    <row r="4" spans="1:15" ht="23.4" hidden="1" x14ac:dyDescent="0.45">
      <c r="B4" s="5"/>
      <c r="C4" s="17">
        <f>SUBTOTAL(9,$C$7:$C$531)*60</f>
        <v>360</v>
      </c>
      <c r="D4" s="17">
        <f>SUBTOTAL(9,$D$7:$D$531)</f>
        <v>625</v>
      </c>
      <c r="E4" s="24">
        <f>SUM(C4:D4)</f>
        <v>985</v>
      </c>
      <c r="F4" s="4"/>
      <c r="G4" s="6"/>
    </row>
    <row r="5" spans="1:15" x14ac:dyDescent="0.3">
      <c r="C5" s="87" t="s">
        <v>14</v>
      </c>
      <c r="D5" s="87"/>
    </row>
    <row r="6" spans="1:15" s="15" customFormat="1" ht="20.100000000000001" customHeight="1" x14ac:dyDescent="0.35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2" x14ac:dyDescent="0.3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" x14ac:dyDescent="0.3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3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62.4" x14ac:dyDescent="0.3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09.2" x14ac:dyDescent="0.3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3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2.4" x14ac:dyDescent="0.3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2" x14ac:dyDescent="0.3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2" x14ac:dyDescent="0.3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" x14ac:dyDescent="0.3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ht="46.8" x14ac:dyDescent="0.3">
      <c r="A17" s="63">
        <f>IF(ISBLANK(B17),"",_xlfn.ISOWEEKNUM('Journal de travail'!$B17))</f>
        <v>37</v>
      </c>
      <c r="B17" s="34">
        <v>45912</v>
      </c>
      <c r="C17" s="35">
        <v>1</v>
      </c>
      <c r="D17" s="36">
        <v>20</v>
      </c>
      <c r="E17" s="37" t="s">
        <v>19</v>
      </c>
      <c r="F17" s="23" t="s">
        <v>54</v>
      </c>
      <c r="G17" s="40" t="s">
        <v>55</v>
      </c>
      <c r="O17">
        <v>45</v>
      </c>
    </row>
    <row r="18" spans="1:15" x14ac:dyDescent="0.3">
      <c r="A18" s="62">
        <f>IF(ISBLANK(B18),"",_xlfn.ISOWEEKNUM('Journal de travail'!$B18))</f>
        <v>37</v>
      </c>
      <c r="B18" s="30">
        <v>45912</v>
      </c>
      <c r="C18" s="31"/>
      <c r="D18" s="32">
        <v>15</v>
      </c>
      <c r="E18" s="33" t="s">
        <v>19</v>
      </c>
      <c r="F18" s="23" t="s">
        <v>51</v>
      </c>
      <c r="G18" s="39" t="s">
        <v>52</v>
      </c>
      <c r="O18">
        <v>50</v>
      </c>
    </row>
    <row r="19" spans="1:15" x14ac:dyDescent="0.3">
      <c r="A19" s="63">
        <f>IF(ISBLANK(B19),"",_xlfn.ISOWEEKNUM('Journal de travail'!$B19))</f>
        <v>37</v>
      </c>
      <c r="B19" s="34">
        <v>45912</v>
      </c>
      <c r="C19" s="35"/>
      <c r="D19" s="36">
        <v>10</v>
      </c>
      <c r="E19" s="37" t="s">
        <v>4</v>
      </c>
      <c r="F19" s="23" t="s">
        <v>53</v>
      </c>
      <c r="G19" s="84"/>
      <c r="O19">
        <v>55</v>
      </c>
    </row>
    <row r="20" spans="1:15" ht="46.8" x14ac:dyDescent="0.3">
      <c r="A20" s="62">
        <f>IF(ISBLANK(B20),"",_xlfn.ISOWEEKNUM('Journal de travail'!$B20))</f>
        <v>39</v>
      </c>
      <c r="B20" s="30">
        <v>45926</v>
      </c>
      <c r="C20" s="31">
        <v>1</v>
      </c>
      <c r="D20" s="32">
        <v>10</v>
      </c>
      <c r="E20" s="33" t="s">
        <v>19</v>
      </c>
      <c r="F20" s="23" t="s">
        <v>57</v>
      </c>
      <c r="G20" s="85" t="s">
        <v>56</v>
      </c>
    </row>
    <row r="21" spans="1:15" x14ac:dyDescent="0.3">
      <c r="A21" s="63">
        <f>IF(ISBLANK(B21),"",_xlfn.ISOWEEKNUM('Journal de travail'!$B21))</f>
        <v>39</v>
      </c>
      <c r="B21" s="34">
        <v>45926</v>
      </c>
      <c r="C21" s="35"/>
      <c r="D21" s="36">
        <v>40</v>
      </c>
      <c r="E21" s="37" t="s">
        <v>19</v>
      </c>
      <c r="F21" s="23" t="s">
        <v>58</v>
      </c>
      <c r="G21" s="40" t="s">
        <v>59</v>
      </c>
    </row>
    <row r="22" spans="1:15" ht="31.2" x14ac:dyDescent="0.3">
      <c r="A22" s="62">
        <f>IF(ISBLANK(B22),"",_xlfn.ISOWEEKNUM('Journal de travail'!$B22))</f>
        <v>39</v>
      </c>
      <c r="B22" s="30">
        <v>45926</v>
      </c>
      <c r="C22" s="31"/>
      <c r="D22" s="32">
        <v>35</v>
      </c>
      <c r="E22" s="33" t="s">
        <v>19</v>
      </c>
      <c r="F22" s="23" t="s">
        <v>60</v>
      </c>
      <c r="G22" s="39"/>
    </row>
    <row r="23" spans="1:15" x14ac:dyDescent="0.3">
      <c r="A23" s="63">
        <f>IF(ISBLANK(B23),"",_xlfn.ISOWEEKNUM('Journal de travail'!$B23))</f>
        <v>39</v>
      </c>
      <c r="B23" s="34">
        <v>45926</v>
      </c>
      <c r="C23" s="35"/>
      <c r="D23" s="36">
        <v>10</v>
      </c>
      <c r="E23" s="37" t="s">
        <v>4</v>
      </c>
      <c r="F23" s="23" t="s">
        <v>53</v>
      </c>
      <c r="G23" s="40"/>
    </row>
    <row r="24" spans="1:15" x14ac:dyDescent="0.3">
      <c r="A24" s="62">
        <f>IF(ISBLANK(B24),"",_xlfn.ISOWEEKNUM('Journal de travail'!$B24))</f>
        <v>40</v>
      </c>
      <c r="B24" s="30">
        <v>45933</v>
      </c>
      <c r="C24" s="31"/>
      <c r="D24" s="32">
        <v>20</v>
      </c>
      <c r="E24" s="33" t="s">
        <v>2</v>
      </c>
      <c r="F24" s="23" t="s">
        <v>65</v>
      </c>
      <c r="G24" s="39" t="s">
        <v>66</v>
      </c>
    </row>
    <row r="25" spans="1:15" x14ac:dyDescent="0.3">
      <c r="A25" s="63">
        <f>IF(ISBLANK(B25),"",_xlfn.ISOWEEKNUM('Journal de travail'!$B25))</f>
        <v>40</v>
      </c>
      <c r="B25" s="34">
        <v>45933</v>
      </c>
      <c r="C25" s="35"/>
      <c r="D25" s="36">
        <v>50</v>
      </c>
      <c r="E25" s="37" t="s">
        <v>19</v>
      </c>
      <c r="F25" s="23" t="s">
        <v>61</v>
      </c>
      <c r="G25" s="84" t="s">
        <v>62</v>
      </c>
    </row>
    <row r="26" spans="1:15" ht="31.2" x14ac:dyDescent="0.3">
      <c r="A26" s="62">
        <f>IF(ISBLANK(B26),"",_xlfn.ISOWEEKNUM('Journal de travail'!$B26))</f>
        <v>40</v>
      </c>
      <c r="B26" s="30">
        <v>45933</v>
      </c>
      <c r="C26" s="31"/>
      <c r="D26" s="32">
        <v>30</v>
      </c>
      <c r="E26" s="33" t="s">
        <v>19</v>
      </c>
      <c r="F26" s="23" t="s">
        <v>64</v>
      </c>
      <c r="G26" s="39" t="s">
        <v>63</v>
      </c>
    </row>
    <row r="27" spans="1:15" x14ac:dyDescent="0.3">
      <c r="A27" s="63">
        <f>IF(ISBLANK(B27),"",_xlfn.ISOWEEKNUM('Journal de travail'!$B27))</f>
        <v>40</v>
      </c>
      <c r="B27" s="34">
        <v>45933</v>
      </c>
      <c r="C27" s="35"/>
      <c r="D27" s="36">
        <v>30</v>
      </c>
      <c r="E27" s="37" t="s">
        <v>3</v>
      </c>
      <c r="F27" s="23" t="s">
        <v>67</v>
      </c>
      <c r="G27" s="40"/>
    </row>
    <row r="28" spans="1:15" x14ac:dyDescent="0.3">
      <c r="A28" s="62">
        <f>IF(ISBLANK(B28),"",_xlfn.ISOWEEKNUM('Journal de travail'!$B28))</f>
        <v>40</v>
      </c>
      <c r="B28" s="30">
        <v>45933</v>
      </c>
      <c r="C28" s="31"/>
      <c r="D28" s="32">
        <v>10</v>
      </c>
      <c r="E28" s="33" t="s">
        <v>4</v>
      </c>
      <c r="F28" s="22" t="s">
        <v>53</v>
      </c>
      <c r="G28" s="39"/>
    </row>
    <row r="29" spans="1:15" x14ac:dyDescent="0.3">
      <c r="A29" s="63">
        <f>IF(ISBLANK(B29),"",_xlfn.ISOWEEKNUM('Journal de travail'!$B29))</f>
        <v>41</v>
      </c>
      <c r="B29" s="34">
        <v>45940</v>
      </c>
      <c r="C29" s="35"/>
      <c r="D29" s="36">
        <v>25</v>
      </c>
      <c r="E29" s="37" t="s">
        <v>19</v>
      </c>
      <c r="F29" s="22" t="s">
        <v>68</v>
      </c>
      <c r="G29" s="40"/>
    </row>
    <row r="30" spans="1:15" ht="156" x14ac:dyDescent="0.3">
      <c r="A30" s="62">
        <f>IF(ISBLANK(B30),"",_xlfn.ISOWEEKNUM('Journal de travail'!$B30))</f>
        <v>41</v>
      </c>
      <c r="B30" s="30">
        <v>45940</v>
      </c>
      <c r="C30" s="31">
        <v>2</v>
      </c>
      <c r="D30" s="32">
        <v>40</v>
      </c>
      <c r="E30" s="33" t="s">
        <v>19</v>
      </c>
      <c r="F30" s="23" t="s">
        <v>70</v>
      </c>
      <c r="G30" s="39" t="s">
        <v>69</v>
      </c>
    </row>
    <row r="31" spans="1:15" x14ac:dyDescent="0.3">
      <c r="A31" s="63">
        <f>IF(ISBLANK(B31),"",_xlfn.ISOWEEKNUM('Journal de travail'!$B31))</f>
        <v>41</v>
      </c>
      <c r="B31" s="34">
        <v>45940</v>
      </c>
      <c r="C31" s="35"/>
      <c r="D31" s="36">
        <v>10</v>
      </c>
      <c r="E31" s="37" t="s">
        <v>19</v>
      </c>
      <c r="F31" s="22" t="s">
        <v>71</v>
      </c>
      <c r="G31" s="40"/>
    </row>
    <row r="32" spans="1:15" x14ac:dyDescent="0.3">
      <c r="A32" s="62" t="str">
        <f>IF(ISBLANK(B32),"",_xlfn.ISOWEEKNUM('Journal de travail'!$B32))</f>
        <v/>
      </c>
      <c r="B32" s="30"/>
      <c r="C32" s="31"/>
      <c r="D32" s="32">
        <v>10</v>
      </c>
      <c r="E32" s="33" t="s">
        <v>4</v>
      </c>
      <c r="F32" s="23" t="s">
        <v>53</v>
      </c>
      <c r="G32" s="39"/>
    </row>
    <row r="33" spans="1:7" x14ac:dyDescent="0.3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3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3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3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3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3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3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3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3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3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3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3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3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3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3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3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3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3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3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3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3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3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3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3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3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3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3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3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3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3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3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3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3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3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3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3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3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3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3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3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3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3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3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3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3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3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3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3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3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3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3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3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3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3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3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3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3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3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3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3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3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3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3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3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3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3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3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3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3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3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3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3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3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3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3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3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3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3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3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3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3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3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3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3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3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3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3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3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3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3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3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3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3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3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3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3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3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3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3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3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3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3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3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3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3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3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3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3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3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3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3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3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3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3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3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3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3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3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3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3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3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3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3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3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3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3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3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3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3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3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3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3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3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3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3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3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3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3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3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3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3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3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3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3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3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3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3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3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3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3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3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3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3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3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3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3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3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3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3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3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3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3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3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3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3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3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3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3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3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3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3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3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3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3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3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3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3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3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3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3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3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3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3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3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3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3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3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3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3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3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3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3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3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3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3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3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3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3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3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3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3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3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3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3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3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3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3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3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3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3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3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3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3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3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3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3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3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3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3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3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3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3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3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3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3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3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3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3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3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3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3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3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3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3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3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3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3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3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3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3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3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3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3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3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3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3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3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3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3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3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3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3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3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3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3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3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3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3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3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3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3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3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3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3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3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3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3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3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3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3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3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3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3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3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3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3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3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3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3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3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3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3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3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3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3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3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3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3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3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3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3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3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3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3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3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3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3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3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3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3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3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3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3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3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3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3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3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3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3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3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3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3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3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3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3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3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3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3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3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3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3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3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3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3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3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3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3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3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3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3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3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3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3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3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3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3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3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3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3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3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3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3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3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3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3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3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3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3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3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3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3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3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3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3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3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3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3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3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3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3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3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3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3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3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3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3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3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3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3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3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3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3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3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3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3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3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3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3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3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3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3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3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3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3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3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3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3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3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3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3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3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3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3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3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3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3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3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3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3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3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3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3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3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3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3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3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3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3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3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3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3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3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3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3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3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3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3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3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3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3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3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3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3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3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3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3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3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3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3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3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3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3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3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3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3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3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3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3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3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3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3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3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3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3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3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3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3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3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3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3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3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3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3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3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3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3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3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3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3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3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3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3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3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3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3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3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3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3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3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3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3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3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3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3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3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3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3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3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3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3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3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3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3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3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3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3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3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3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3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3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3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3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3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3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3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3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3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3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3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3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  <hyperlink ref="G20" r:id="rId4" xr:uid="{4AC877DD-0538-4960-9300-3F6AF2D7E0D5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defaultColWidth="11.19921875" defaultRowHeight="18" x14ac:dyDescent="0.35"/>
  <cols>
    <col min="1" max="3" width="10.8984375" hidden="1" customWidth="1"/>
    <col min="4" max="4" width="10.89843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984375" bestFit="1" customWidth="1"/>
    <col min="14" max="14" width="9.3984375" bestFit="1" customWidth="1"/>
  </cols>
  <sheetData>
    <row r="2" spans="1:14" ht="21" x14ac:dyDescent="0.4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5">
      <c r="L3" s="19"/>
      <c r="M3" s="20"/>
      <c r="N3" s="19"/>
    </row>
    <row r="4" spans="1:14" ht="21" x14ac:dyDescent="0.4">
      <c r="E4" s="66" t="s">
        <v>25</v>
      </c>
      <c r="L4" s="66" t="s">
        <v>21</v>
      </c>
      <c r="M4" s="41"/>
      <c r="N4" s="19"/>
    </row>
    <row r="5" spans="1:14" x14ac:dyDescent="0.35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5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120</v>
      </c>
      <c r="C6">
        <f t="shared" ref="C6:C10" si="0">SUM(A6:B6)</f>
        <v>120</v>
      </c>
      <c r="E6" s="70" t="str">
        <f>'Journal de travail'!M8</f>
        <v>Analyse</v>
      </c>
      <c r="F6" s="71" t="str">
        <f>QUOTIENT(SUM(A6:B6),60)&amp;" h "&amp;TEXT(MOD(SUM(A6:B6),60), "00")&amp;" min"</f>
        <v>2 h 00 min</v>
      </c>
      <c r="G6" s="72">
        <f>SUM(A6:B6)/$C$11</f>
        <v>0.12182741116751269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5">
      <c r="A7">
        <f>SUMIF('Journal de travail'!$E$7:$E$532,Plannification!E7,'Journal de travail'!$C$7:$C$532)*60</f>
        <v>300</v>
      </c>
      <c r="B7">
        <f>SUMIF('Journal de travail'!$E$7:$E$532,Plannification!E7,'Journal de travail'!$D$7:$D$532)</f>
        <v>345</v>
      </c>
      <c r="C7">
        <f t="shared" si="0"/>
        <v>645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10 h 45 min</v>
      </c>
      <c r="G7" s="75">
        <f t="shared" ref="G7:G9" si="2">SUM(A7:B7)/$C$11</f>
        <v>0.65482233502538068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5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30</v>
      </c>
      <c r="C8">
        <f t="shared" si="0"/>
        <v>30</v>
      </c>
      <c r="E8" s="76" t="str">
        <f>'Journal de travail'!M10</f>
        <v>Test</v>
      </c>
      <c r="F8" s="71" t="str">
        <f t="shared" si="1"/>
        <v>0 h 30 min</v>
      </c>
      <c r="G8" s="72">
        <f t="shared" si="2"/>
        <v>3.0456852791878174E-2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5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130</v>
      </c>
      <c r="C9">
        <f t="shared" si="0"/>
        <v>190</v>
      </c>
      <c r="E9" s="77" t="str">
        <f>'Journal de travail'!M11</f>
        <v>Documentation</v>
      </c>
      <c r="F9" s="74" t="str">
        <f t="shared" si="1"/>
        <v>3 h 10 min</v>
      </c>
      <c r="G9" s="75">
        <f t="shared" si="2"/>
        <v>0.19289340101522842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5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5">
      <c r="A11">
        <f>SUM(A6:A10)</f>
        <v>360</v>
      </c>
      <c r="B11">
        <f>SUM(B6:B10)</f>
        <v>625</v>
      </c>
      <c r="C11">
        <f>SUM(A11:B11)</f>
        <v>985</v>
      </c>
      <c r="E11" s="81" t="s">
        <v>18</v>
      </c>
      <c r="F11" s="71" t="str">
        <f t="shared" si="1"/>
        <v>16 h 25 min</v>
      </c>
      <c r="G11" s="82">
        <f>C11/C12</f>
        <v>0.68402777777777779</v>
      </c>
      <c r="L11" s="56" t="s">
        <v>18</v>
      </c>
      <c r="M11" s="57"/>
      <c r="N11" s="60">
        <f>SUM(N6:N10)</f>
        <v>1</v>
      </c>
    </row>
    <row r="12" spans="1:14" x14ac:dyDescent="0.35">
      <c r="C12">
        <f>F2*60</f>
        <v>1440</v>
      </c>
    </row>
    <row r="13" spans="1:14" x14ac:dyDescent="0.35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defaultColWidth="11.19921875" defaultRowHeight="15.6" x14ac:dyDescent="0.3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2025-10-10T15:08:06Z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