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25kdv\Documents\GitHub\Plot_those_lines\doc\"/>
    </mc:Choice>
  </mc:AlternateContent>
  <xr:revisionPtr revIDLastSave="0" documentId="13_ncr:1_{05E7ACE7-D441-4204-AC96-4459B82F543F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<sst xmlns="http://schemas.openxmlformats.org/spreadsheetml/2006/main" count="85" uniqueCount="61">
  <si>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</si>
  <si>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</si>
  <si>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</si>
  <si>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</si>
  <si>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</si>
  <si>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</si>
  <si>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</si>
  <si>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</si>
  <si>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</si>
  <si>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</si>
  <si>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</si>
  <si>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</si>
  <si>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</si>
  <si>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</si>
  <si>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</si>
  <si>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</si>
  <si>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</si>
  <si>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</si>
  <si>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</si>
  <si>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</si>
  <si>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</si>
  <si>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</si>
  <si>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</si>
  <si>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</si>
  <si>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</si>
  <si>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</si>
  <si>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</si>
  <si>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</si>
  <si>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</si>
  <si>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Nademo Yosef</t>
  </si>
  <si>
    <t>P_FUN</t>
  </si>
  <si>
    <t>29.08.2025 au 31.1.2025</t>
  </si>
  <si>
    <t>Une analyse approfondie du cahier des charges (CDC) afin de bien comprendre les objectifs, les fonctionnalités attendues et les contraintes techniques du projet</t>
  </si>
  <si>
    <t xml:space="preserve"> Github Project https://github.com/users/Josefnademo/projects/5</t>
  </si>
  <si>
    <t>Réfléxion sur le but et moyens à l'aide desquels attenir les goals est pas seulement réel, mais qui correspond à ma manniere et la thème de Crypto monnaies, Amélioration de Readme.md, ajout des notion nésaiser(utilité de mon projet, son but, réelistion, test, tech stack); choix du thème et API</t>
  </si>
  <si>
    <t>Création de mon mon repos GitHub privé, Une structure de fichiers organisée a été mise en place afin d’assurer une bonne lisibilité et une gestion efficace du code et des    ressources(          documentation/ — pour tous les documents liés au projet
readme.md — fichier de présentation du projet-Rapport | .gitignore
Début de la planification des tâches dans le JDT</t>
  </si>
  <si>
    <t>Github repos/ Readme-Rapport / JDT / CDC / .gitignore( https://stackoverflow.com/questions/2143956/gitignore-for-visual-studio-projects-and-solutions )</t>
  </si>
  <si>
    <t>Création des user stories et Acceptance criteria</t>
  </si>
  <si>
    <t>Rapport /  Planification; Création des fichiers et organisation des dossiers pour le projet. apport : Rédaction complète du rapport du projet, incluant objectifs, domaine, analyse, réalisation, tests et conclusion. Readme
Planification : Élaboration du plan sur 8 semaines avec tâches, livrables et marges pour les imprévus.
JDT : Tenue du journal de travail pour suivre l’avancement, les difficultés rencontrées et les solutions apportées.</t>
  </si>
  <si>
    <t>Rapport.md /  Planification.md / JDT /  Readme</t>
  </si>
  <si>
    <t>https://github.com/users/Josefnademo/projects/5/views/1</t>
  </si>
  <si>
    <t>Finalisation de la planification et création des tâches sur GitHub Project.</t>
  </si>
  <si>
    <t>Collecte d’informations pour comprendre comment travailler avec ScottPlot.</t>
  </si>
  <si>
    <t>Création d’une maquette permettant de représenter clairement mon idée et de répondre aux besoins techniques du programme.</t>
  </si>
  <si>
    <t>Figma</t>
  </si>
  <si>
    <t xml:space="preserve">https://www.youtube.com/watch?v=HGF1fm1vmIk&amp;ab_channel=IndustrialITandAutomation   Tooltip: https://www.w3schools.com/css/css_tooltip.asp   windowsforms: https://stackoverflow.com/questions/29024910/how-to-design-a-custom-close-minimize-and-maximize-button-in-windows-form-appli </t>
  </si>
  <si>
    <t>Début du codage du projet : création et modélisation des Windows Forms, création des classes, et première mise en place d’une interface graphique évolutive.</t>
  </si>
  <si>
    <t>System.Text.Json / ScottPlot</t>
  </si>
  <si>
    <t>https://www.coingecko.com/en/api?</t>
  </si>
  <si>
    <t>Premier graphique; faire connaissance sur des fonctionnalités principales-nécessaires; +json extrait des cryptos monnaies</t>
  </si>
  <si>
    <t>{"error":{"status":{"timestamp":"2025-09-12T12:30:06.778+00:00","error_code":10012,"error_message":"Your request exceeds the allowed time range. Public API users are limited to querying historical data within the past 365 days. Upgrade to a paid plan to enjoy full historical data access: https://www.coingecko.com/en/api/pricing. "}}}</t>
  </si>
  <si>
    <t>Button import importation de json,  parsing json, pour créer un graphique,</t>
  </si>
  <si>
    <t>features button import</t>
  </si>
  <si>
    <t>JDT mis à jour</t>
  </si>
  <si>
    <t xml:space="preserve"> src/PTL_Crypto(PlotManager) gérer le graphique-apparence;  src/PTL_Crypto(ApiClient) reçoit des réponses(json)  par lien ,src/PTL_Crypto(Form1) Load crypto from main form using  textbox and buttons, </t>
  </si>
  <si>
    <t>ApiClient,Form1,PlotManager</t>
  </si>
  <si>
    <t>https://scottplot.net/cookbook/4.1/category/plottable-scatter-plot/</t>
  </si>
  <si>
    <t xml:space="preserve">code(FileClient class, Form1 )     -     Quand je démarre l’application, alors un graphique ScottPlot est visible. Le graphique affiche les prix du Bitcoin sur 7 jours (et autres crypto monaies) by default. </t>
  </si>
  <si>
    <t>code(PlotManager(for local and Api data))</t>
  </si>
  <si>
    <t xml:space="preserve"> correction des erreurs version 4.0 -&gt; 5.0</t>
  </si>
  <si>
    <t>representation des graphique coherent,Chore(JDT); code(PlotManager(Deleting,Restoring charts, Importing a JSON file))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</si>
</sst>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1" fillId="13" borderId="2" xfId="0" applyNumberFormat="1" applyFont="1" applyFill="1" applyBorder="1" applyProtection="1">
      <protection locked="0"/>
    </xf>
    <xf numFmtId="0" fontId="16" fillId="3" borderId="0" xfId="1" applyFill="1" applyAlignment="1" applyProtection="1">
      <alignment wrapText="1"/>
      <protection locked="0"/>
    </xf>
    <xf numFmtId="0" fontId="16" fillId="0" borderId="0" xfId="1" applyAlignment="1" applyProtection="1">
      <alignment wrapText="1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Lien hypertexte" xfId="1" builtinId="8"/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100</c:v>
                </c:pt>
                <c:pt idx="1">
                  <c:v>370</c:v>
                </c:pt>
                <c:pt idx="2">
                  <c:v>0</c:v>
                </c:pt>
                <c:pt idx="3">
                  <c:v>170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0.15</c:v>
                </c:pt>
                <c:pt idx="1">
                  <c:v>0.5</c:v>
                </c:pt>
                <c:pt idx="2">
                  <c:v>0.1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0.15</c:v>
                </c:pt>
                <c:pt idx="1">
                  <c:v>0.5</c:v>
                </c:pt>
                <c:pt idx="2">
                  <c:v>0.1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0.15625</c:v>
                </c:pt>
                <c:pt idx="1">
                  <c:v>0.578125</c:v>
                </c:pt>
                <c:pt idx="2">
                  <c:v>0</c:v>
                </c:pt>
                <c:pt idx="3">
                  <c:v>0.265625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gecko.com/en/api?" TargetMode="External"/><Relationship Id="rId2" Type="http://schemas.openxmlformats.org/officeDocument/2006/relationships/hyperlink" Target="https://github.com/users/Josefnademo/projects/5/views/1" TargetMode="External"/><Relationship Id="rId1" Type="http://schemas.openxmlformats.org/officeDocument/2006/relationships/hyperlink" Target="https://www.youtube.com/watch?v=HGF1fm1vmIk&amp;ab_channel=IndustrialITandAutomatio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ottplot.net/cookbook/4.1/category/plottable-scatter-plo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85" zoomScaleNormal="85" workbookViewId="0">
      <pane ySplit="6" topLeftCell="A11" activePane="bottomLeft" state="frozen"/>
      <selection pane="bottomLeft" activeCell="F17" sqref="F17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8" t="s">
        <v>0</v>
      </c>
      <c r="B2" s="88"/>
      <c r="C2" s="86" t="s">
        <v>29</v>
      </c>
      <c r="D2" s="86"/>
      <c r="E2" s="86"/>
      <c r="F2" s="5" t="s">
        <v>1</v>
      </c>
      <c r="G2" s="64" t="s">
        <v>30</v>
      </c>
    </row>
    <row r="3" spans="1:15" ht="23.25" x14ac:dyDescent="0.35">
      <c r="A3" s="88" t="s">
        <v>5</v>
      </c>
      <c r="B3" s="88"/>
      <c r="C3" s="67" t="str">
        <f>QUOTIENT(E4,60)&amp;" heures "&amp;MOD(E4,60)&amp;" minutes"</f>
        <v>10 heures 40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240</v>
      </c>
      <c r="D4" s="17">
        <f>SUBTOTAL(9,$D$7:$D$531)</f>
        <v>400</v>
      </c>
      <c r="E4" s="24">
        <f>SUM(C4:D4)</f>
        <v>640</v>
      </c>
      <c r="F4" s="4"/>
      <c r="G4" s="6"/>
    </row>
    <row r="5" spans="1:15" x14ac:dyDescent="0.25">
      <c r="C5" s="87" t="s">
        <v>14</v>
      </c>
      <c r="D5" s="87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ht="31.5" x14ac:dyDescent="0.25">
      <c r="A7" s="61">
        <f>IF(ISBLANK(B7),"",_xlfn.ISOWEEKNUM('Journal de travail'!$B7))</f>
        <v>35</v>
      </c>
      <c r="B7" s="26">
        <v>45898</v>
      </c>
      <c r="C7" s="27"/>
      <c r="D7" s="28">
        <v>30</v>
      </c>
      <c r="E7" s="29" t="s">
        <v>2</v>
      </c>
      <c r="F7" s="23" t="s">
        <v>32</v>
      </c>
      <c r="G7" s="38"/>
    </row>
    <row r="8" spans="1:15" ht="78.75" x14ac:dyDescent="0.25">
      <c r="A8" s="62">
        <f>IF(ISBLANK(B8),"",_xlfn.ISOWEEKNUM('Journal de travail'!$B8))</f>
        <v>35</v>
      </c>
      <c r="B8" s="30">
        <v>45898</v>
      </c>
      <c r="C8" s="31"/>
      <c r="D8" s="32">
        <v>30</v>
      </c>
      <c r="E8" s="33" t="s">
        <v>4</v>
      </c>
      <c r="F8" s="23" t="s">
        <v>35</v>
      </c>
      <c r="G8" s="39" t="s">
        <v>36</v>
      </c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35</v>
      </c>
      <c r="B9" s="34">
        <v>45898</v>
      </c>
      <c r="C9" s="35"/>
      <c r="D9" s="36">
        <v>30</v>
      </c>
      <c r="E9" s="37" t="s">
        <v>2</v>
      </c>
      <c r="F9" s="23" t="s">
        <v>37</v>
      </c>
      <c r="G9" s="40" t="s">
        <v>33</v>
      </c>
      <c r="M9" t="s">
        <v>19</v>
      </c>
      <c r="N9">
        <v>2</v>
      </c>
      <c r="O9">
        <v>5</v>
      </c>
    </row>
    <row r="10" spans="1:15" ht="47.25" x14ac:dyDescent="0.25">
      <c r="A10" s="62">
        <f>IF(ISBLANK(B10),"",_xlfn.ISOWEEKNUM('Journal de travail'!$B10))</f>
        <v>35</v>
      </c>
      <c r="B10" s="30">
        <v>45898</v>
      </c>
      <c r="C10" s="31"/>
      <c r="D10" s="32">
        <v>20</v>
      </c>
      <c r="E10" s="33" t="s">
        <v>4</v>
      </c>
      <c r="F10" s="23" t="s">
        <v>34</v>
      </c>
      <c r="G10" s="85" t="s">
        <v>48</v>
      </c>
      <c r="M10" t="s">
        <v>3</v>
      </c>
      <c r="N10">
        <v>3</v>
      </c>
      <c r="O10">
        <v>10</v>
      </c>
    </row>
    <row r="11" spans="1:15" ht="110.25" x14ac:dyDescent="0.25">
      <c r="A11" s="63">
        <f>IF(ISBLANK(B11),"",_xlfn.ISOWEEKNUM('Journal de travail'!$B11))</f>
        <v>35</v>
      </c>
      <c r="B11" s="34">
        <v>45898</v>
      </c>
      <c r="C11" s="35">
        <v>1</v>
      </c>
      <c r="D11" s="36"/>
      <c r="E11" s="37" t="s">
        <v>4</v>
      </c>
      <c r="F11" s="23" t="s">
        <v>38</v>
      </c>
      <c r="G11" s="40" t="s">
        <v>39</v>
      </c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36</v>
      </c>
      <c r="B12" s="30">
        <v>45905</v>
      </c>
      <c r="C12" s="31"/>
      <c r="D12" s="32">
        <v>40</v>
      </c>
      <c r="E12" s="33" t="s">
        <v>4</v>
      </c>
      <c r="F12" s="23" t="s">
        <v>41</v>
      </c>
      <c r="G12" s="85" t="s">
        <v>40</v>
      </c>
      <c r="M12" t="s">
        <v>28</v>
      </c>
      <c r="N12">
        <v>5</v>
      </c>
      <c r="O12">
        <v>20</v>
      </c>
    </row>
    <row r="13" spans="1:15" ht="63" x14ac:dyDescent="0.25">
      <c r="A13" s="63">
        <f>IF(ISBLANK(B13),"",_xlfn.ISOWEEKNUM('Journal de travail'!$B13))</f>
        <v>36</v>
      </c>
      <c r="B13" s="34">
        <v>45905</v>
      </c>
      <c r="C13" s="35"/>
      <c r="D13" s="36">
        <v>40</v>
      </c>
      <c r="E13" s="37" t="s">
        <v>2</v>
      </c>
      <c r="F13" s="23" t="s">
        <v>42</v>
      </c>
      <c r="G13" s="84" t="s">
        <v>45</v>
      </c>
      <c r="N13">
        <v>6</v>
      </c>
      <c r="O13">
        <v>25</v>
      </c>
    </row>
    <row r="14" spans="1:15" ht="31.5" x14ac:dyDescent="0.25">
      <c r="A14" s="62">
        <f>IF(ISBLANK(B14),"",_xlfn.ISOWEEKNUM('Journal de travail'!$B14))</f>
        <v>36</v>
      </c>
      <c r="B14" s="30">
        <v>45905</v>
      </c>
      <c r="C14" s="31"/>
      <c r="D14" s="32">
        <v>40</v>
      </c>
      <c r="E14" s="33" t="s">
        <v>19</v>
      </c>
      <c r="F14" s="23" t="s">
        <v>43</v>
      </c>
      <c r="G14" s="39" t="s">
        <v>44</v>
      </c>
      <c r="N14">
        <v>7</v>
      </c>
      <c r="O14">
        <v>30</v>
      </c>
    </row>
    <row r="15" spans="1:15" ht="31.5" x14ac:dyDescent="0.25">
      <c r="A15" s="63">
        <f>IF(ISBLANK(B15),"",_xlfn.ISOWEEKNUM('Journal de travail'!$B15))</f>
        <v>36</v>
      </c>
      <c r="B15" s="34">
        <v>45905</v>
      </c>
      <c r="C15" s="35"/>
      <c r="D15" s="36">
        <v>30</v>
      </c>
      <c r="E15" s="37" t="s">
        <v>19</v>
      </c>
      <c r="F15" s="23" t="s">
        <v>46</v>
      </c>
      <c r="G15" s="40" t="s">
        <v>47</v>
      </c>
      <c r="N15">
        <v>8</v>
      </c>
      <c r="O15">
        <v>35</v>
      </c>
    </row>
    <row r="16" spans="1:15" ht="78.75" x14ac:dyDescent="0.25">
      <c r="A16" s="62">
        <f>IF(ISBLANK(B16),"",_xlfn.ISOWEEKNUM('Journal de travail'!$B16))</f>
        <v>37</v>
      </c>
      <c r="B16" s="30">
        <v>45912</v>
      </c>
      <c r="C16" s="31">
        <v>1</v>
      </c>
      <c r="D16" s="32"/>
      <c r="E16" s="33" t="s">
        <v>19</v>
      </c>
      <c r="F16" s="23" t="s">
        <v>49</v>
      </c>
      <c r="G16" s="39" t="s">
        <v>50</v>
      </c>
      <c r="O16">
        <v>40</v>
      </c>
    </row>
    <row r="17" spans="1:15" ht="47.25" x14ac:dyDescent="0.25">
      <c r="A17" s="63">
        <f>IF(ISBLANK(B17),"",_xlfn.ISOWEEKNUM('Journal de travail'!$B17))</f>
        <v>37</v>
      </c>
      <c r="B17" s="34">
        <v>45912</v>
      </c>
      <c r="C17" s="35">
        <v>1</v>
      </c>
      <c r="D17" s="36">
        <v>20</v>
      </c>
      <c r="E17" s="37" t="s">
        <v>19</v>
      </c>
      <c r="F17" s="23" t="s">
        <v>54</v>
      </c>
      <c r="G17" s="40" t="s">
        <v>55</v>
      </c>
      <c r="O17">
        <v>45</v>
      </c>
    </row>
    <row r="18" spans="1:15" x14ac:dyDescent="0.25">
      <c r="A18" s="62">
        <f>IF(ISBLANK(B18),"",_xlfn.ISOWEEKNUM('Journal de travail'!$B18))</f>
        <v>37</v>
      </c>
      <c r="B18" s="30">
        <v>45912</v>
      </c>
      <c r="C18" s="31"/>
      <c r="D18" s="32">
        <v>15</v>
      </c>
      <c r="E18" s="33" t="s">
        <v>19</v>
      </c>
      <c r="F18" s="23" t="s">
        <v>51</v>
      </c>
      <c r="G18" s="39" t="s">
        <v>52</v>
      </c>
      <c r="O18">
        <v>50</v>
      </c>
    </row>
    <row r="19" spans="1:15" x14ac:dyDescent="0.25">
      <c r="A19" s="63">
        <f>IF(ISBLANK(B19),"",_xlfn.ISOWEEKNUM('Journal de travail'!$B19))</f>
        <v>37</v>
      </c>
      <c r="B19" s="34">
        <v>45912</v>
      </c>
      <c r="C19" s="35"/>
      <c r="D19" s="36">
        <v>10</v>
      </c>
      <c r="E19" s="37" t="s">
        <v>4</v>
      </c>
      <c r="F19" s="23" t="s">
        <v>53</v>
      </c>
      <c r="G19" s="84"/>
      <c r="O19">
        <v>55</v>
      </c>
    </row>
    <row r="20" spans="1:15" ht="31.5" x14ac:dyDescent="0.25">
      <c r="A20" s="62">
        <f>IF(ISBLANK(B20),"",_xlfn.ISOWEEKNUM('Journal de travail'!$B20))</f>
        <v>39</v>
      </c>
      <c r="B20" s="30">
        <v>45926</v>
      </c>
      <c r="C20" s="31">
        <v>1</v>
      </c>
      <c r="D20" s="32">
        <v>10</v>
      </c>
      <c r="E20" s="33" t="s">
        <v>19</v>
      </c>
      <c r="F20" s="23" t="s">
        <v>57</v>
      </c>
      <c r="G20" s="85" t="s">
        <v>56</v>
      </c>
    </row>
    <row r="21" spans="1:15" x14ac:dyDescent="0.25">
      <c r="A21" s="63">
        <f>IF(ISBLANK(B21),"",_xlfn.ISOWEEKNUM('Journal de travail'!$B21))</f>
        <v>39</v>
      </c>
      <c r="B21" s="34">
        <v>45926</v>
      </c>
      <c r="C21" s="35"/>
      <c r="D21" s="36">
        <v>40</v>
      </c>
      <c r="E21" s="37" t="s">
        <v>19</v>
      </c>
      <c r="F21" s="23" t="s">
        <v>58</v>
      </c>
      <c r="G21" s="40" t="s">
        <v>59</v>
      </c>
    </row>
    <row r="22" spans="1:15" ht="31.5" x14ac:dyDescent="0.25">
      <c r="A22" s="62">
        <f>IF(ISBLANK(B22),"",_xlfn.ISOWEEKNUM('Journal de travail'!$B22))</f>
        <v>39</v>
      </c>
      <c r="B22" s="30">
        <v>45926</v>
      </c>
      <c r="C22" s="31"/>
      <c r="D22" s="32">
        <v>35</v>
      </c>
      <c r="E22" s="33" t="s">
        <v>19</v>
      </c>
      <c r="F22" s="23" t="s">
        <v>60</v>
      </c>
      <c r="G22" s="39"/>
    </row>
    <row r="23" spans="1:15" x14ac:dyDescent="0.25">
      <c r="A23" s="63">
        <f>IF(ISBLANK(B23),"",_xlfn.ISOWEEKNUM('Journal de travail'!$B23))</f>
        <v>39</v>
      </c>
      <c r="B23" s="34">
        <v>45926</v>
      </c>
      <c r="C23" s="35"/>
      <c r="D23" s="36">
        <v>10</v>
      </c>
      <c r="E23" s="37" t="s">
        <v>4</v>
      </c>
      <c r="F23" s="23" t="s">
        <v>53</v>
      </c>
      <c r="G23" s="40"/>
    </row>
    <row r="24" spans="1:15" x14ac:dyDescent="0.25">
      <c r="A24" s="62" t="str">
        <f>IF(ISBLANK(B24),"",_xlfn.ISOWEEKNUM('Journal de travail'!$B24))</f>
        <v/>
      </c>
      <c r="B24" s="30"/>
      <c r="C24" s="31"/>
      <c r="D24" s="32"/>
      <c r="E24" s="33"/>
      <c r="F24" s="23"/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hyperlinks>
    <hyperlink ref="G13" r:id="rId1" display="https://www.youtube.com/watch?v=HGF1fm1vmIk&amp;ab_channel=IndustrialITandAutomation" xr:uid="{336CBD97-FBE6-4DA0-92F1-7E19F61FE3AA}"/>
    <hyperlink ref="G12" r:id="rId2" xr:uid="{160CB3A4-60AC-4C67-9742-E843A97D81B7}"/>
    <hyperlink ref="G10" r:id="rId3" xr:uid="{0F91120E-3455-4E0F-8C60-6729CE2C909C}"/>
    <hyperlink ref="G20" r:id="rId4" xr:uid="{4AC877DD-0538-4960-9300-3F6AF2D7E0D5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24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100</v>
      </c>
      <c r="C6">
        <f t="shared" ref="C6:C10" si="0">SUM(A6:B6)</f>
        <v>100</v>
      </c>
      <c r="E6" s="70" t="str">
        <f>'Journal de travail'!M8</f>
        <v>Analyse</v>
      </c>
      <c r="F6" s="71" t="str">
        <f>QUOTIENT(SUM(A6:B6),60)&amp;" h "&amp;TEXT(MOD(SUM(A6:B6),60), "00")&amp;" min"</f>
        <v>1 h 40 min</v>
      </c>
      <c r="G6" s="72">
        <f>SUM(A6:B6)/$C$11</f>
        <v>0.15625</v>
      </c>
      <c r="L6" s="51" t="str">
        <f>'Journal de travail'!M8</f>
        <v>Analyse</v>
      </c>
      <c r="M6" s="52" t="str">
        <f>INT($F$2*N6)&amp;" h "&amp;TEXT(ROUND(MOD($F$2*N6,1)*60,0),"00")&amp;" m"</f>
        <v>3 h 36 m</v>
      </c>
      <c r="N6" s="58">
        <v>0.15</v>
      </c>
    </row>
    <row r="7" spans="1:14" x14ac:dyDescent="0.3">
      <c r="A7">
        <f>SUMIF('Journal de travail'!$E$7:$E$532,Plannification!E7,'Journal de travail'!$C$7:$C$532)*60</f>
        <v>180</v>
      </c>
      <c r="B7">
        <f>SUMIF('Journal de travail'!$E$7:$E$532,Plannification!E7,'Journal de travail'!$D$7:$D$532)</f>
        <v>190</v>
      </c>
      <c r="C7">
        <f t="shared" si="0"/>
        <v>370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6 h 10 min</v>
      </c>
      <c r="G7" s="75">
        <f t="shared" ref="G7:G9" si="2">SUM(A7:B7)/$C$11</f>
        <v>0.578125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12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2 h 24 m</v>
      </c>
      <c r="N8" s="58">
        <v>0.1</v>
      </c>
    </row>
    <row r="9" spans="1:14" x14ac:dyDescent="0.3">
      <c r="A9">
        <f>SUMIF('Journal de travail'!$E$7:$E$532,Plannification!E9,'Journal de travail'!$C$7:$C$532)*60</f>
        <v>60</v>
      </c>
      <c r="B9">
        <f>SUMIF('Journal de travail'!$E$7:$E$532,Plannification!E9,'Journal de travail'!$D$7:$D$532)</f>
        <v>110</v>
      </c>
      <c r="C9">
        <f t="shared" si="0"/>
        <v>170</v>
      </c>
      <c r="E9" s="77" t="str">
        <f>'Journal de travail'!M11</f>
        <v>Documentation</v>
      </c>
      <c r="F9" s="74" t="str">
        <f t="shared" si="1"/>
        <v>2 h 50 min</v>
      </c>
      <c r="G9" s="75">
        <f t="shared" si="2"/>
        <v>0.265625</v>
      </c>
      <c r="L9" s="55" t="str">
        <f>'Journal de travail'!M11</f>
        <v>Documentation</v>
      </c>
      <c r="M9" s="52" t="str">
        <f t="shared" si="3"/>
        <v>6 h 00 m</v>
      </c>
      <c r="N9" s="59">
        <v>0.25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240</v>
      </c>
      <c r="B11">
        <f>SUM(B6:B10)</f>
        <v>400</v>
      </c>
      <c r="C11">
        <f>SUM(A11:B11)</f>
        <v>640</v>
      </c>
      <c r="E11" s="81" t="s">
        <v>18</v>
      </c>
      <c r="F11" s="71" t="str">
        <f t="shared" si="1"/>
        <v>10 h 40 min</v>
      </c>
      <c r="G11" s="82">
        <f>C11/C12</f>
        <v>0.44444444444444442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1440</v>
      </c>
    </row>
    <row r="13" spans="1:14" x14ac:dyDescent="0.3">
      <c r="F13" s="43"/>
    </row>
  </sheetData>
  <sheetProtection algorithmName="SHA-512" hashValue="pSYnPYn6lXcKz0Qj+I1jIXn9gbknLTkaLnwfEECSlP/A54MtZCqgxo1Qhps7lLnK7XLzNEorFQDF8LNxtj+/HA==" saltValue="Bc5SHBHm2oBmqMc3ptkeR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topLeftCell="A4" zoomScale="85" zoomScaleNormal="85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2" ma:contentTypeDescription="Crée un document." ma:contentTypeScope="" ma:versionID="dfbaf9a740889adeb1cda0be194d08b7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4f25723b2930dbb90e2332f0c8c46e31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F8341A-4C75-4689-8311-30F611A1E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Yosef Nademo</cp:lastModifiedBy>
  <cp:revision/>
  <dcterms:created xsi:type="dcterms:W3CDTF">2023-11-21T20:00:34Z</dcterms:created>
  <dcterms:modified xsi:type="dcterms:W3CDTF">2025-09-26T14:16:40Z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