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AE8B210B-374C-4017-8F5F-1D9B4585B7FB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<sst xmlns="http://schemas.openxmlformats.org/spreadsheetml/2006/main" count="61" uniqueCount="47">
  <si>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</si>
  <si>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</si>
  <si>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</si>
  <si>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</si>
  <si>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</si>
  <si>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</si>
  <si>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</si>
  <si>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</si>
  <si>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</si>
  <si>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</si>
  <si>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</si>
  <si>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</si>
  <si>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</si>
  <si>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</si>
  <si>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</si>
  <si>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</si>
  <si>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</si>
  <si>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</si>
  <si>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</si>
  <si>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</si>
  <si>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</si>
  <si>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</si>
  <si>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</si>
  <si>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</si>
  <si>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</si>
  <si>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</si>
  <si>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</si>
  <si>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</si>
  <si>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</si>
  <si>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</si>
  <si>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</si>
  <si>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</si>
  <si>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</si>
  <si>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</si>
  <si>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</si>
  <si>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https://www.coingecko.com/en/api?utm_source=chatgpt.com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</si>
  <si>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</si>
  <si>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</si>
  <si>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</si>
  <si>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 /  Planification; Création des fichiers et organisation des dossiers pour le projet. apport : Rédaction complète du rapport du projet, incluant objectifs, domaine, analyse, réalisation, tests et conclusion. Readme
Planification : Élaboration du plan sur 8 semaines avec tâches, livrables et marges pour les imprévus.
JDT : Tenue du journal de travail pour suivre l’avancement, les difficultés rencontrées et les solutions apportées.</t>
  </si>
  <si>
    <t>Rapport.md /  Planification.md / JDT /  Readme</t>
  </si>
  <si>
    <t>https://github.com/users/Josefnademo/projects/5/views/1</t>
  </si>
  <si>
    <t>Finalisation de la planification et création des tâches sur GitHub Project.</t>
  </si>
  <si>
    <t>Collecte d’informations pour comprendre comment travailler avec ScottPlot.</t>
  </si>
  <si>
    <t>Création d’une maquette permettant de représenter clairement mon idée et de répondre aux besoins techniques du programme.</t>
  </si>
  <si>
    <t>Figma</t>
  </si>
  <si>
    <t xml:space="preserve">https://www.youtube.com/watch?v=HGF1fm1vmIk&amp;ab_channel=IndustrialITandAutomation   Tooltip: https://www.w3schools.com/css/css_tooltip.asp   windowsforms: https://stackoverflow.com/questions/29024910/how-to-design-a-custom-close-minimize-and-maximize-button-in-windows-form-appli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</si>
</sst>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0" fontId="16" fillId="3" borderId="0" xfId="1" applyFill="1" applyAlignment="1" applyProtection="1">
      <alignment wrapText="1"/>
      <protection locked="0"/>
    </xf>
    <xf numFmtId="0" fontId="16" fillId="0" borderId="0" xfId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2">
    <cellStyle name="Lien hypertexte" xfId="1" builtinId="8"/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100</c:v>
                </c:pt>
                <c:pt idx="1">
                  <c:v>40</c:v>
                </c:pt>
                <c:pt idx="2">
                  <c:v>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0.15</c:v>
                </c:pt>
                <c:pt idx="1">
                  <c:v>0.5</c:v>
                </c:pt>
                <c:pt idx="2">
                  <c:v>0.1</c:v>
                </c:pt>
                <c:pt idx="3">
                  <c:v>0.25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0.34482758620689657</c:v>
                </c:pt>
                <c:pt idx="1">
                  <c:v>0.13793103448275862</c:v>
                </c:pt>
                <c:pt idx="2">
                  <c:v>0</c:v>
                </c:pt>
                <c:pt idx="3">
                  <c:v>0.51724137931034486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users/Josefnademo/projects/5/views/1" TargetMode="External"/><Relationship Id="rId1" Type="http://schemas.openxmlformats.org/officeDocument/2006/relationships/hyperlink" Target="https://www.youtube.com/watch?v=HGF1fm1vmIk&amp;ab_channel=IndustrialITandAutomation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4" sqref="G1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8" t="s">
        <v>0</v>
      </c>
      <c r="B2" s="88"/>
      <c r="C2" s="86" t="s">
        <v>29</v>
      </c>
      <c r="D2" s="86"/>
      <c r="E2" s="86"/>
      <c r="F2" s="5" t="s">
        <v>1</v>
      </c>
      <c r="G2" s="64" t="s">
        <v>30</v>
      </c>
    </row>
    <row r="3" spans="1:15" ht="23.25" x14ac:dyDescent="0.35">
      <c r="A3" s="88" t="s">
        <v>5</v>
      </c>
      <c r="B3" s="88"/>
      <c r="C3" s="67" t="str">
        <f>QUOTIENT(E4,60)&amp;" heures "&amp;MOD(E4,60)&amp;" minutes"</f>
        <v>4 heures 50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60</v>
      </c>
      <c r="D4" s="17">
        <f>SUBTOTAL(9,$D$7:$D$531)</f>
        <v>230</v>
      </c>
      <c r="E4" s="24">
        <f>SUM(C4:D4)</f>
        <v>290</v>
      </c>
      <c r="F4" s="4"/>
      <c r="G4" s="6"/>
    </row>
    <row r="5" spans="1:15" x14ac:dyDescent="0.25">
      <c r="C5" s="87" t="s">
        <v>14</v>
      </c>
      <c r="D5" s="87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36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38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39" t="s">
        <v>35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>
        <v>1</v>
      </c>
      <c r="D11" s="36"/>
      <c r="E11" s="37" t="s">
        <v>4</v>
      </c>
      <c r="F11" s="23" t="s">
        <v>39</v>
      </c>
      <c r="G11" s="40" t="s">
        <v>40</v>
      </c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36</v>
      </c>
      <c r="B12" s="30">
        <v>45905</v>
      </c>
      <c r="C12" s="31"/>
      <c r="D12" s="32">
        <v>40</v>
      </c>
      <c r="E12" s="33" t="s">
        <v>4</v>
      </c>
      <c r="F12" s="23" t="s">
        <v>42</v>
      </c>
      <c r="G12" s="85" t="s">
        <v>41</v>
      </c>
      <c r="M12" t="s">
        <v>28</v>
      </c>
      <c r="N12">
        <v>5</v>
      </c>
      <c r="O12">
        <v>20</v>
      </c>
    </row>
    <row r="13" spans="1:15" ht="63" x14ac:dyDescent="0.25">
      <c r="A13" s="63">
        <f>IF(ISBLANK(B13),"",_xlfn.ISOWEEKNUM('Journal de travail'!$B13))</f>
        <v>36</v>
      </c>
      <c r="B13" s="34">
        <v>45905</v>
      </c>
      <c r="C13" s="35"/>
      <c r="D13" s="36">
        <v>40</v>
      </c>
      <c r="E13" s="37" t="s">
        <v>2</v>
      </c>
      <c r="F13" s="23" t="s">
        <v>43</v>
      </c>
      <c r="G13" s="84" t="s">
        <v>46</v>
      </c>
      <c r="N13">
        <v>6</v>
      </c>
      <c r="O13">
        <v>25</v>
      </c>
    </row>
    <row r="14" spans="1:15" ht="31.5" x14ac:dyDescent="0.25">
      <c r="A14" s="62">
        <f>IF(ISBLANK(B14),"",_xlfn.ISOWEEKNUM('Journal de travail'!$B14))</f>
        <v>36</v>
      </c>
      <c r="B14" s="30">
        <v>45905</v>
      </c>
      <c r="C14" s="31"/>
      <c r="D14" s="32">
        <v>40</v>
      </c>
      <c r="E14" s="33" t="s">
        <v>19</v>
      </c>
      <c r="F14" s="23" t="s">
        <v>44</v>
      </c>
      <c r="G14" s="39" t="s">
        <v>45</v>
      </c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hyperlinks>
    <hyperlink ref="G13" r:id="rId1" display="https://www.youtube.com/watch?v=HGF1fm1vmIk&amp;ab_channel=IndustrialITandAutomation" xr:uid="{336CBD97-FBE6-4DA0-92F1-7E19F61FE3AA}"/>
    <hyperlink ref="G12" r:id="rId2" xr:uid="{160CB3A4-60AC-4C67-9742-E843A97D81B7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24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100</v>
      </c>
      <c r="C6">
        <f t="shared" ref="C6:C10" si="0">SUM(A6:B6)</f>
        <v>100</v>
      </c>
      <c r="E6" s="70" t="str">
        <f>'Journal de travail'!M8</f>
        <v>Analyse</v>
      </c>
      <c r="F6" s="71" t="str">
        <f>QUOTIENT(SUM(A6:B6),60)&amp;" h "&amp;TEXT(MOD(SUM(A6:B6),60), "00")&amp;" min"</f>
        <v>1 h 40 min</v>
      </c>
      <c r="G6" s="72">
        <f>SUM(A6:B6)/$C$11</f>
        <v>0.34482758620689657</v>
      </c>
      <c r="L6" s="51" t="str">
        <f>'Journal de travail'!M8</f>
        <v>Analyse</v>
      </c>
      <c r="M6" s="52" t="str">
        <f>INT($F$2*N6)&amp;" h "&amp;TEXT(ROUND(MOD($F$2*N6,1)*60,0),"00")&amp;" m"</f>
        <v>3 h 36 m</v>
      </c>
      <c r="N6" s="58">
        <v>0.15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40</v>
      </c>
      <c r="C7">
        <f t="shared" si="0"/>
        <v>40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0 h 40 min</v>
      </c>
      <c r="G7" s="75">
        <f t="shared" ref="G7:G9" si="2">SUM(A7:B7)/$C$11</f>
        <v>0.13793103448275862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12 h 00 m</v>
      </c>
      <c r="N7" s="59">
        <v>0.5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2 h 24 m</v>
      </c>
      <c r="N8" s="58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90</v>
      </c>
      <c r="C9">
        <f t="shared" si="0"/>
        <v>150</v>
      </c>
      <c r="E9" s="77" t="str">
        <f>'Journal de travail'!M11</f>
        <v>Documentation</v>
      </c>
      <c r="F9" s="74" t="str">
        <f t="shared" si="1"/>
        <v>2 h 30 min</v>
      </c>
      <c r="G9" s="75">
        <f t="shared" si="2"/>
        <v>0.51724137931034486</v>
      </c>
      <c r="L9" s="55" t="str">
        <f>'Journal de travail'!M11</f>
        <v>Documentation</v>
      </c>
      <c r="M9" s="52" t="str">
        <f t="shared" si="3"/>
        <v>6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60</v>
      </c>
      <c r="B11">
        <f>SUM(B6:B10)</f>
        <v>230</v>
      </c>
      <c r="C11">
        <f>SUM(A11:B11)</f>
        <v>290</v>
      </c>
      <c r="E11" s="81" t="s">
        <v>18</v>
      </c>
      <c r="F11" s="71" t="str">
        <f t="shared" si="1"/>
        <v>4 h 50 min</v>
      </c>
      <c r="G11" s="82">
        <f>C11/C12</f>
        <v>0.2013888888888889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1440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2025-09-05T13:41:27Z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