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5kdv\Documents\GitHub\Plot_those_lines\doc\"/>
    </mc:Choice>
  </mc:AlternateContent>
  <xr:revisionPtr revIDLastSave="0" documentId="13_ncr:1_{EA08434B-2659-4723-9300-77453A8461AC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<sst xmlns="http://schemas.openxmlformats.org/spreadsheetml/2006/main" count="43" uniqueCount="35">
  <si>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</si>
  <si>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</si>
  <si>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</si>
  <si>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</si>
  <si>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</si>
  <si>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</si>
  <si>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</si>
  <si>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</si>
  <si>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</si>
  <si>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</si>
  <si>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</si>
  <si>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</si>
  <si>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</si>
  <si>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</si>
  <si>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</si>
  <si>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</si>
  <si>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</si>
  <si>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</si>
  <si>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</si>
  <si>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</si>
  <si>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</si>
  <si>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</si>
  <si>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</si>
  <si>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</si>
  <si>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</si>
  <si>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</si>
  <si>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</si>
  <si>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</si>
  <si>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</si>
  <si>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Nademo Yosef</t>
  </si>
  <si>
    <t>P_FUN</t>
  </si>
  <si>
    <t>29.08.2025 au 31.1.2025</t>
  </si>
  <si>
    <t>Une analyse approfondie du cahier des charges (CDC) afin de bien comprendre les objectifs, les fonctionnalités attendues et les contraintes techniques du projet</t>
  </si>
  <si>
    <t>Création de mon mon repos GitHub privé, Une structure de fichiers organisée a été mise en place afin d’assurer une bonne lisibilité et une gestion efficace du code et des    ressources(          documentation/ — pour tous les documents liés au projet
readme.md — fichier de présentation du projet | Rapport création | .gitignore
Début de la planification des tâches dans le JDT</t>
  </si>
  <si>
    <t>Github repos/ Rapport / JDT / CDC / .gitignore( https://stackoverflow.com/questions/2143956/gitignore-for-visual-studio-projects-and-solutions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</si>
</sst>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1" sqref="F11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6" t="s">
        <v>0</v>
      </c>
      <c r="B2" s="86"/>
      <c r="C2" s="84" t="s">
        <v>29</v>
      </c>
      <c r="D2" s="84"/>
      <c r="E2" s="84"/>
      <c r="F2" s="5" t="s">
        <v>1</v>
      </c>
      <c r="G2" s="64" t="s">
        <v>30</v>
      </c>
    </row>
    <row r="3" spans="1:15" ht="23.25" x14ac:dyDescent="0.35">
      <c r="A3" s="86" t="s">
        <v>5</v>
      </c>
      <c r="B3" s="86"/>
      <c r="C3" s="67" t="str">
        <f>QUOTIENT(E4,60)&amp;" heures "&amp;MOD(E4,60)&amp;" minutes"</f>
        <v>1 heures 0 minutes</v>
      </c>
      <c r="D3" s="17"/>
      <c r="E3" s="3"/>
      <c r="F3" s="4" t="s">
        <v>6</v>
      </c>
      <c r="G3" s="65" t="s">
        <v>31</v>
      </c>
    </row>
    <row r="4" spans="1:15" ht="23.25" hidden="1" x14ac:dyDescent="0.35">
      <c r="B4" s="5"/>
      <c r="C4" s="17">
        <f>SUBTOTAL(9,$C$7:$C$531)*60</f>
        <v>0</v>
      </c>
      <c r="D4" s="17">
        <f>SUBTOTAL(9,$D$7:$D$531)</f>
        <v>60</v>
      </c>
      <c r="E4" s="24">
        <f>SUM(C4:D4)</f>
        <v>60</v>
      </c>
      <c r="F4" s="4"/>
      <c r="G4" s="6"/>
    </row>
    <row r="5" spans="1:15" x14ac:dyDescent="0.25">
      <c r="C5" s="85" t="s">
        <v>14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ht="31.5" x14ac:dyDescent="0.25">
      <c r="A7" s="61">
        <f>IF(ISBLANK(B7),"",_xlfn.ISOWEEKNUM('Journal de travail'!$B7))</f>
        <v>35</v>
      </c>
      <c r="B7" s="26">
        <v>45898</v>
      </c>
      <c r="C7" s="27"/>
      <c r="D7" s="28">
        <v>30</v>
      </c>
      <c r="E7" s="29" t="s">
        <v>2</v>
      </c>
      <c r="F7" s="23" t="s">
        <v>32</v>
      </c>
      <c r="G7" s="38"/>
    </row>
    <row r="8" spans="1:15" ht="78.75" x14ac:dyDescent="0.25">
      <c r="A8" s="62">
        <f>IF(ISBLANK(B8),"",_xlfn.ISOWEEKNUM('Journal de travail'!$B8))</f>
        <v>35</v>
      </c>
      <c r="B8" s="30">
        <v>45898</v>
      </c>
      <c r="C8" s="31"/>
      <c r="D8" s="32">
        <v>30</v>
      </c>
      <c r="E8" s="33" t="s">
        <v>4</v>
      </c>
      <c r="F8" s="23" t="s">
        <v>33</v>
      </c>
      <c r="G8" s="39" t="s">
        <v>34</v>
      </c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35</v>
      </c>
      <c r="B9" s="34">
        <v>45898</v>
      </c>
      <c r="C9" s="35"/>
      <c r="D9" s="36"/>
      <c r="E9" s="37"/>
      <c r="F9" s="23"/>
      <c r="G9" s="40"/>
      <c r="M9" t="s">
        <v>19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35</v>
      </c>
      <c r="B10" s="30">
        <v>45898</v>
      </c>
      <c r="C10" s="31"/>
      <c r="D10" s="32"/>
      <c r="E10" s="33"/>
      <c r="F10" s="23"/>
      <c r="G10" s="39"/>
      <c r="M10" t="s">
        <v>3</v>
      </c>
      <c r="N10">
        <v>3</v>
      </c>
      <c r="O10">
        <v>10</v>
      </c>
    </row>
    <row r="11" spans="1:15" x14ac:dyDescent="0.25">
      <c r="A11" s="63" t="str">
        <f>IF(ISBLANK(B11),"",_xlfn.ISOWEEKNUM('Journal de travail'!$B11))</f>
        <v/>
      </c>
      <c r="B11" s="34"/>
      <c r="C11" s="35"/>
      <c r="D11" s="36"/>
      <c r="E11" s="37"/>
      <c r="F11" s="23"/>
      <c r="G11" s="40"/>
      <c r="M11" t="s">
        <v>4</v>
      </c>
      <c r="N11">
        <v>4</v>
      </c>
      <c r="O11">
        <v>15</v>
      </c>
    </row>
    <row r="12" spans="1:15" x14ac:dyDescent="0.25">
      <c r="A12" s="62" t="str">
        <f>IF(ISBLANK(B12),"",_xlfn.ISOWEEKNUM('Journal de travail'!$B12))</f>
        <v/>
      </c>
      <c r="B12" s="30"/>
      <c r="C12" s="31"/>
      <c r="D12" s="32"/>
      <c r="E12" s="33"/>
      <c r="F12" s="23"/>
      <c r="G12" s="39"/>
      <c r="M12" t="s">
        <v>28</v>
      </c>
      <c r="N12">
        <v>5</v>
      </c>
      <c r="O12">
        <v>20</v>
      </c>
    </row>
    <row r="13" spans="1:15" x14ac:dyDescent="0.25">
      <c r="A13" s="63" t="str">
        <f>IF(ISBLANK(B13),"",_xlfn.ISOWEEKNUM('Journal de travail'!$B13))</f>
        <v/>
      </c>
      <c r="B13" s="34"/>
      <c r="C13" s="35"/>
      <c r="D13" s="36"/>
      <c r="E13" s="37"/>
      <c r="F13" s="23"/>
      <c r="G13" s="40"/>
      <c r="N13">
        <v>6</v>
      </c>
      <c r="O13">
        <v>25</v>
      </c>
    </row>
    <row r="14" spans="1:15" x14ac:dyDescent="0.25">
      <c r="A14" s="62" t="str">
        <f>IF(ISBLANK(B14),"",_xlfn.ISOWEEKNUM('Journal de travail'!$B14))</f>
        <v/>
      </c>
      <c r="B14" s="30"/>
      <c r="C14" s="31"/>
      <c r="D14" s="32"/>
      <c r="E14" s="33"/>
      <c r="F14" s="23"/>
      <c r="G14" s="39"/>
      <c r="N14">
        <v>7</v>
      </c>
      <c r="O14">
        <v>30</v>
      </c>
    </row>
    <row r="15" spans="1:15" x14ac:dyDescent="0.25">
      <c r="A15" s="63" t="str">
        <f>IF(ISBLANK(B15),"",_xlfn.ISOWEEKNUM('Journal de travail'!$B15))</f>
        <v/>
      </c>
      <c r="B15" s="34"/>
      <c r="C15" s="35"/>
      <c r="D15" s="36"/>
      <c r="E15" s="37"/>
      <c r="F15" s="23"/>
      <c r="G15" s="40"/>
      <c r="N15">
        <v>8</v>
      </c>
      <c r="O15">
        <v>35</v>
      </c>
    </row>
    <row r="16" spans="1:15" x14ac:dyDescent="0.25">
      <c r="A16" s="62" t="str">
        <f>IF(ISBLANK(B16),"",_xlfn.ISOWEEKNUM('Journal de travail'!$B16))</f>
        <v/>
      </c>
      <c r="B16" s="30"/>
      <c r="C16" s="31"/>
      <c r="D16" s="32"/>
      <c r="E16" s="33"/>
      <c r="F16" s="23"/>
      <c r="G16" s="39"/>
      <c r="O16">
        <v>40</v>
      </c>
    </row>
    <row r="17" spans="1:15" x14ac:dyDescent="0.25">
      <c r="A17" s="63" t="str">
        <f>IF(ISBLANK(B17),"",_xlfn.ISOWEEKNUM('Journal de travail'!$B17))</f>
        <v/>
      </c>
      <c r="B17" s="34"/>
      <c r="C17" s="35"/>
      <c r="D17" s="36"/>
      <c r="E17" s="37"/>
      <c r="F17" s="23"/>
      <c r="G17" s="40"/>
      <c r="O17">
        <v>45</v>
      </c>
    </row>
    <row r="18" spans="1:15" x14ac:dyDescent="0.25">
      <c r="A18" s="62" t="str">
        <f>IF(ISBLANK(B18),"",_xlfn.ISOWEEKNUM('Journal de travail'!$B18))</f>
        <v/>
      </c>
      <c r="B18" s="30"/>
      <c r="C18" s="31"/>
      <c r="D18" s="32"/>
      <c r="E18" s="33"/>
      <c r="F18" s="23"/>
      <c r="G18" s="39"/>
      <c r="O18">
        <v>50</v>
      </c>
    </row>
    <row r="19" spans="1:15" x14ac:dyDescent="0.25">
      <c r="A19" s="63" t="str">
        <f>IF(ISBLANK(B19),"",_xlfn.ISOWEEKNUM('Journal de travail'!$B19))</f>
        <v/>
      </c>
      <c r="B19" s="34"/>
      <c r="C19" s="35"/>
      <c r="D19" s="36"/>
      <c r="E19" s="37"/>
      <c r="F19" s="23"/>
      <c r="G19" s="40"/>
      <c r="O19">
        <v>55</v>
      </c>
    </row>
    <row r="20" spans="1:15" x14ac:dyDescent="0.25">
      <c r="A20" s="62" t="str">
        <f>IF(ISBLANK(B20),"",_xlfn.ISOWEEKNUM('Journal de travail'!$B20))</f>
        <v/>
      </c>
      <c r="B20" s="30"/>
      <c r="C20" s="31"/>
      <c r="D20" s="32"/>
      <c r="E20" s="33"/>
      <c r="F20" s="23"/>
      <c r="G20" s="39"/>
    </row>
    <row r="21" spans="1:15" x14ac:dyDescent="0.25">
      <c r="A21" s="63" t="str">
        <f>IF(ISBLANK(B21),"",_xlfn.ISOWEEKNUM('Journal de travail'!$B21))</f>
        <v/>
      </c>
      <c r="B21" s="34"/>
      <c r="C21" s="35"/>
      <c r="D21" s="36"/>
      <c r="E21" s="37"/>
      <c r="F21" s="23"/>
      <c r="G21" s="40"/>
    </row>
    <row r="22" spans="1:15" x14ac:dyDescent="0.25">
      <c r="A22" s="62" t="str">
        <f>IF(ISBLANK(B22),"",_xlfn.ISOWEEKNUM('Journal de travail'!$B22))</f>
        <v/>
      </c>
      <c r="B22" s="30"/>
      <c r="C22" s="31"/>
      <c r="D22" s="32"/>
      <c r="E22" s="33"/>
      <c r="F22" s="23"/>
      <c r="G22" s="39"/>
    </row>
    <row r="23" spans="1:15" x14ac:dyDescent="0.25">
      <c r="A23" s="63" t="str">
        <f>IF(ISBLANK(B23),"",_xlfn.ISOWEEKNUM('Journal de travail'!$B23))</f>
        <v/>
      </c>
      <c r="B23" s="34"/>
      <c r="C23" s="35"/>
      <c r="D23" s="36"/>
      <c r="E23" s="37"/>
      <c r="F23" s="23"/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/>
      <c r="E24" s="33"/>
      <c r="F24" s="23"/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1" workbookViewId="0">
      <selection activeCell="G11" sqref="G11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88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30</v>
      </c>
      <c r="C6">
        <f t="shared" ref="C6:C10" si="0">SUM(A6:B6)</f>
        <v>30</v>
      </c>
      <c r="E6" s="70" t="str">
        <f>'Journal de travail'!M8</f>
        <v>Analyse</v>
      </c>
      <c r="F6" s="71" t="str">
        <f>QUOTIENT(SUM(A6:B6),60)&amp;" h "&amp;TEXT(MOD(SUM(A6:B6),60), "00")&amp;" min"</f>
        <v>0 h 30 min</v>
      </c>
      <c r="G6" s="72">
        <f>SUM(A6:B6)/$C$11</f>
        <v>0.5</v>
      </c>
      <c r="L6" s="51" t="str">
        <f>'Journal de travail'!M8</f>
        <v>Analyse</v>
      </c>
      <c r="M6" s="52" t="str">
        <f>INT($F$2*N6)&amp;" h "&amp;TEXT(ROUND(MOD($F$2*N6,1)*60,0),"00")&amp;" m"</f>
        <v>17 h 36 m</v>
      </c>
      <c r="N6" s="58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0 h 00 min</v>
      </c>
      <c r="G7" s="75">
        <f t="shared" ref="G7:G9" si="2">SUM(A7:B7)/$C$11</f>
        <v>0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35 h 12 m</v>
      </c>
      <c r="N7" s="59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8 h 48 m</v>
      </c>
      <c r="N8" s="58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30</v>
      </c>
      <c r="C9">
        <f t="shared" si="0"/>
        <v>30</v>
      </c>
      <c r="E9" s="77" t="str">
        <f>'Journal de travail'!M11</f>
        <v>Documentation</v>
      </c>
      <c r="F9" s="74" t="str">
        <f t="shared" si="1"/>
        <v>0 h 30 min</v>
      </c>
      <c r="G9" s="75">
        <f t="shared" si="2"/>
        <v>0.5</v>
      </c>
      <c r="L9" s="55" t="str">
        <f>'Journal de travail'!M11</f>
        <v>Documentation</v>
      </c>
      <c r="M9" s="52" t="str">
        <f t="shared" si="3"/>
        <v>22 h 00 m</v>
      </c>
      <c r="N9" s="59">
        <v>0.25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4 h 24 m</v>
      </c>
      <c r="N10" s="83">
        <v>0.05</v>
      </c>
    </row>
    <row r="11" spans="1:14" x14ac:dyDescent="0.3">
      <c r="A11">
        <f>SUM(A6:A10)</f>
        <v>0</v>
      </c>
      <c r="B11">
        <f>SUM(B6:B10)</f>
        <v>60</v>
      </c>
      <c r="C11">
        <f>SUM(A11:B11)</f>
        <v>60</v>
      </c>
      <c r="E11" s="81" t="s">
        <v>18</v>
      </c>
      <c r="F11" s="71" t="str">
        <f t="shared" si="1"/>
        <v>1 h 00 min</v>
      </c>
      <c r="G11" s="82">
        <f>C11/C12</f>
        <v>1.1363636363636364E-2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5280</v>
      </c>
    </row>
    <row r="13" spans="1:14" x14ac:dyDescent="0.3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="85" zoomScaleNormal="85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2025-08-29T12:10:03Z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