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vpirk\OneDrive\Desktop\"/>
    </mc:Choice>
  </mc:AlternateContent>
  <xr:revisionPtr revIDLastSave="0" documentId="8_{10459400-7DFC-4537-939F-160E4916B32D}" xr6:coauthVersionLast="47" xr6:coauthVersionMax="47" xr10:uidLastSave="{00000000-0000-0000-0000-000000000000}"/>
  <bookViews>
    <workbookView xWindow="-108" yWindow="-108" windowWidth="23256" windowHeight="12456" tabRatio="828" xr2:uid="{24DE40D2-5CB3-4235-979C-7FB8C1253DBC}"/>
  </bookViews>
  <sheets>
    <sheet name="Таблиця 1" sheetId="3" r:id="rId1"/>
    <sheet name="Таблиця 2" sheetId="1" r:id="rId2"/>
    <sheet name="Таблиця 3" sheetId="2" r:id="rId3"/>
    <sheet name="Таблиця_множення" sheetId="8" r:id="rId4"/>
    <sheet name="Таблиця 4" sheetId="6" r:id="rId5"/>
    <sheet name="Таблиця 5" sheetId="5" r:id="rId6"/>
    <sheet name="Таблиця 6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7" l="1"/>
  <c r="C5" i="7"/>
  <c r="C6" i="7"/>
  <c r="C7" i="7"/>
  <c r="C8" i="7"/>
  <c r="C3" i="7"/>
  <c r="B9" i="7"/>
  <c r="J6" i="5"/>
  <c r="J7" i="5"/>
  <c r="J8" i="5"/>
  <c r="J9" i="5"/>
  <c r="J5" i="5"/>
  <c r="J4" i="5"/>
  <c r="I13" i="5"/>
  <c r="H4" i="5"/>
  <c r="F9" i="5"/>
  <c r="F7" i="5"/>
  <c r="F6" i="5"/>
  <c r="F8" i="5"/>
  <c r="F5" i="5"/>
  <c r="H5" i="5"/>
  <c r="F4" i="5"/>
  <c r="H9" i="5"/>
  <c r="H8" i="5"/>
  <c r="I8" i="5" s="1"/>
  <c r="H7" i="5"/>
  <c r="I7" i="5" s="1"/>
  <c r="H6" i="5"/>
  <c r="D4" i="5"/>
  <c r="D9" i="5"/>
  <c r="D6" i="5"/>
  <c r="D7" i="5"/>
  <c r="D8" i="5"/>
  <c r="D5" i="5"/>
  <c r="F10" i="8"/>
  <c r="D9" i="8"/>
  <c r="F13" i="8"/>
  <c r="H13" i="8"/>
  <c r="E11" i="8"/>
  <c r="F11" i="8"/>
  <c r="G11" i="8"/>
  <c r="H11" i="8"/>
  <c r="I11" i="8"/>
  <c r="J11" i="8"/>
  <c r="K11" i="8"/>
  <c r="L11" i="8"/>
  <c r="M11" i="8"/>
  <c r="D10" i="8"/>
  <c r="E10" i="8"/>
  <c r="G10" i="8"/>
  <c r="H10" i="8"/>
  <c r="I10" i="8"/>
  <c r="J10" i="8"/>
  <c r="K10" i="8"/>
  <c r="L10" i="8"/>
  <c r="M10" i="8"/>
  <c r="D11" i="8"/>
  <c r="D12" i="8"/>
  <c r="E12" i="8"/>
  <c r="F12" i="8"/>
  <c r="G12" i="8"/>
  <c r="H12" i="8"/>
  <c r="I12" i="8"/>
  <c r="J12" i="8"/>
  <c r="K12" i="8"/>
  <c r="L12" i="8"/>
  <c r="M12" i="8"/>
  <c r="D13" i="8"/>
  <c r="E13" i="8"/>
  <c r="G13" i="8"/>
  <c r="I13" i="8"/>
  <c r="J13" i="8"/>
  <c r="K13" i="8"/>
  <c r="L13" i="8"/>
  <c r="M13" i="8"/>
  <c r="D14" i="8"/>
  <c r="E14" i="8"/>
  <c r="F14" i="8"/>
  <c r="G14" i="8"/>
  <c r="H14" i="8"/>
  <c r="I14" i="8"/>
  <c r="J14" i="8"/>
  <c r="K14" i="8"/>
  <c r="L14" i="8"/>
  <c r="M14" i="8"/>
  <c r="D15" i="8"/>
  <c r="E15" i="8"/>
  <c r="F15" i="8"/>
  <c r="G15" i="8"/>
  <c r="H15" i="8"/>
  <c r="I15" i="8"/>
  <c r="J15" i="8"/>
  <c r="K15" i="8"/>
  <c r="L15" i="8"/>
  <c r="M15" i="8"/>
  <c r="D16" i="8"/>
  <c r="E16" i="8"/>
  <c r="F16" i="8"/>
  <c r="G16" i="8"/>
  <c r="H16" i="8"/>
  <c r="I16" i="8"/>
  <c r="J16" i="8"/>
  <c r="K16" i="8"/>
  <c r="L16" i="8"/>
  <c r="M16" i="8"/>
  <c r="D17" i="8"/>
  <c r="E17" i="8"/>
  <c r="F17" i="8"/>
  <c r="G17" i="8"/>
  <c r="H17" i="8"/>
  <c r="I17" i="8"/>
  <c r="J17" i="8"/>
  <c r="K17" i="8"/>
  <c r="L17" i="8"/>
  <c r="M17" i="8"/>
  <c r="D18" i="8"/>
  <c r="E18" i="8"/>
  <c r="F18" i="8"/>
  <c r="G18" i="8"/>
  <c r="H18" i="8"/>
  <c r="I18" i="8"/>
  <c r="J18" i="8"/>
  <c r="K18" i="8"/>
  <c r="L18" i="8"/>
  <c r="M18" i="8"/>
  <c r="E9" i="8"/>
  <c r="F9" i="8"/>
  <c r="G9" i="8"/>
  <c r="H9" i="8"/>
  <c r="I9" i="8"/>
  <c r="J9" i="8"/>
  <c r="K9" i="8"/>
  <c r="L9" i="8"/>
  <c r="M9" i="8"/>
  <c r="J9" i="1"/>
  <c r="I9" i="1"/>
  <c r="D9" i="1"/>
  <c r="F9" i="1" s="1"/>
  <c r="C9" i="1"/>
  <c r="G9" i="1" s="1"/>
  <c r="B9" i="1"/>
  <c r="F6" i="1"/>
  <c r="E6" i="1"/>
  <c r="J6" i="1"/>
  <c r="J7" i="1"/>
  <c r="J8" i="1"/>
  <c r="J5" i="1"/>
  <c r="I5" i="1"/>
  <c r="I6" i="1"/>
  <c r="I7" i="1"/>
  <c r="I8" i="1"/>
  <c r="F7" i="1"/>
  <c r="F8" i="1"/>
  <c r="F5" i="1"/>
  <c r="E5" i="1"/>
  <c r="H6" i="1"/>
  <c r="H7" i="1"/>
  <c r="H8" i="1"/>
  <c r="H5" i="1"/>
  <c r="G5" i="1"/>
  <c r="G6" i="1"/>
  <c r="G7" i="1"/>
  <c r="G8" i="1"/>
  <c r="E7" i="1"/>
  <c r="E8" i="1"/>
  <c r="I5" i="5" l="1"/>
  <c r="I9" i="5"/>
  <c r="I6" i="5"/>
  <c r="I4" i="5"/>
  <c r="H9" i="1"/>
  <c r="E9" i="1"/>
  <c r="D13" i="2"/>
  <c r="C13" i="2"/>
  <c r="B12" i="2"/>
  <c r="F11" i="2"/>
  <c r="F10" i="2"/>
  <c r="F9" i="2"/>
  <c r="F8" i="2"/>
  <c r="F7" i="2"/>
  <c r="F6" i="2"/>
  <c r="E11" i="2"/>
  <c r="E10" i="2"/>
  <c r="E8" i="2"/>
  <c r="E9" i="2"/>
  <c r="E7" i="2"/>
  <c r="E6" i="2"/>
  <c r="E12" i="2" s="1"/>
  <c r="E2" i="3"/>
  <c r="F2" i="3" s="1"/>
  <c r="E6" i="3"/>
  <c r="E3" i="3"/>
  <c r="F3" i="3" s="1"/>
  <c r="E4" i="3"/>
  <c r="F4" i="3" s="1"/>
  <c r="E5" i="3"/>
  <c r="E7" i="3"/>
  <c r="E8" i="3"/>
  <c r="E9" i="3"/>
  <c r="F9" i="3" s="1"/>
  <c r="E10" i="3"/>
  <c r="E11" i="3"/>
  <c r="E12" i="3"/>
  <c r="F12" i="3" s="1"/>
  <c r="G12" i="3" s="1"/>
  <c r="F12" i="2" l="1"/>
  <c r="G11" i="3"/>
  <c r="F11" i="3"/>
  <c r="G10" i="3"/>
  <c r="F10" i="3"/>
  <c r="F8" i="3"/>
  <c r="G8" i="3" s="1"/>
  <c r="F7" i="3"/>
  <c r="G7" i="3" s="1"/>
  <c r="F6" i="3"/>
  <c r="G6" i="3" s="1"/>
  <c r="G2" i="3"/>
  <c r="G9" i="3"/>
  <c r="G4" i="3"/>
  <c r="F5" i="3"/>
  <c r="G5" i="3" s="1"/>
  <c r="G3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Veronika Pirko</author>
  </authors>
  <commentList>
    <comment ref="D9" authorId="0" shapeId="0" xr:uid="{EC6A2AA1-DBE9-47DD-9337-8D2134910273}">
      <text>
        <r>
          <rPr>
            <b/>
            <sz val="9"/>
            <color indexed="81"/>
            <rFont val="Tahoma"/>
            <family val="2"/>
          </rPr>
          <t>Йосеф: максимальна ціна закупівлі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<sst xmlns="http://schemas.openxmlformats.org/spreadsheetml/2006/main" count="108" uniqueCount="89">
  <si>
    <t>№</t>
  </si>
  <si>
    <t>Назва</t>
  </si>
  <si>
    <t>Ціна</t>
  </si>
  <si>
    <t>Кількість</t>
  </si>
  <si>
    <t>Вартість</t>
  </si>
  <si>
    <t>Знижка(15%)</t>
  </si>
  <si>
    <t>Вибір1</t>
  </si>
  <si>
    <t>Вибір2</t>
  </si>
  <si>
    <t>Вибір3</t>
  </si>
  <si>
    <t>Вибір4</t>
  </si>
  <si>
    <t>Вибір5</t>
  </si>
  <si>
    <t>Вибір6</t>
  </si>
  <si>
    <t>Вибір7</t>
  </si>
  <si>
    <t>Вибір8</t>
  </si>
  <si>
    <t>Вибір9</t>
  </si>
  <si>
    <t>Вибір10</t>
  </si>
  <si>
    <t>Вибір11</t>
  </si>
  <si>
    <t xml:space="preserve">Кінцева 
вартість </t>
  </si>
  <si>
    <t>Вид продукції</t>
  </si>
  <si>
    <t xml:space="preserve">Виробництво 
продукції, тис. грн </t>
  </si>
  <si>
    <t>У поточному періоді</t>
  </si>
  <si>
    <t>У попередньому періоді</t>
  </si>
  <si>
    <t>план</t>
  </si>
  <si>
    <t>факт</t>
  </si>
  <si>
    <t>плану (гр4-гр3)</t>
  </si>
  <si>
    <t>плану (гр4/гр2)</t>
  </si>
  <si>
    <t>попереднього періоду (гр4/гр2*100)</t>
  </si>
  <si>
    <t>плану (гр3/100)</t>
  </si>
  <si>
    <t>попереднього періоду (гр2/100)</t>
  </si>
  <si>
    <t>Абсолютне відхилення від (+, -)</t>
  </si>
  <si>
    <t>Фактичне значення в % до</t>
  </si>
  <si>
    <t>Абсолютний розмір 1 % приросту відносно</t>
  </si>
  <si>
    <t>М’ясо ВРХ</t>
  </si>
  <si>
    <t>M’ясо свиней</t>
  </si>
  <si>
    <t>М’ясо птиці</t>
  </si>
  <si>
    <t>Молоко</t>
  </si>
  <si>
    <t>Pазом</t>
  </si>
  <si>
    <t>попереднього періоду         (гр4-гр2)</t>
  </si>
  <si>
    <t>Курс долора</t>
  </si>
  <si>
    <t xml:space="preserve">1.08.2017 </t>
  </si>
  <si>
    <t xml:space="preserve">6.08.2017 </t>
  </si>
  <si>
    <t xml:space="preserve">11.08.2017 </t>
  </si>
  <si>
    <t xml:space="preserve">16.08.2017 </t>
  </si>
  <si>
    <t>21.08.2017</t>
  </si>
  <si>
    <t xml:space="preserve">26.08.2017 </t>
  </si>
  <si>
    <t>Дата</t>
  </si>
  <si>
    <t>Кількість товару, кг</t>
  </si>
  <si>
    <t xml:space="preserve">ціна закупівлі, $  </t>
  </si>
  <si>
    <t>апельсинів</t>
  </si>
  <si>
    <t>ківі</t>
  </si>
  <si>
    <t>Сума закупівлі, грн.</t>
  </si>
  <si>
    <t>Усього</t>
  </si>
  <si>
    <t>Середня</t>
  </si>
  <si>
    <t>x</t>
  </si>
  <si>
    <t>Культура</t>
  </si>
  <si>
    <t>Площа посіву, га</t>
  </si>
  <si>
    <t>Добривна</t>
  </si>
  <si>
    <t>Усього витрат</t>
  </si>
  <si>
    <t>норма
ц/га</t>
  </si>
  <si>
    <t>усього
тис./грн</t>
  </si>
  <si>
    <t>% до
загальної
суми</t>
  </si>
  <si>
    <t>Пшениця озима</t>
  </si>
  <si>
    <t>Жито озиме</t>
  </si>
  <si>
    <t>Ячмінь</t>
  </si>
  <si>
    <t>Кукурудза на зерно</t>
  </si>
  <si>
    <t>Гречка</t>
  </si>
  <si>
    <t>Цукрові буряки</t>
  </si>
  <si>
    <t>Харків</t>
  </si>
  <si>
    <t>Львів</t>
  </si>
  <si>
    <t>Київ</t>
  </si>
  <si>
    <t>Херсон</t>
  </si>
  <si>
    <t>Дати</t>
  </si>
  <si>
    <t>Місце вимірювання</t>
  </si>
  <si>
    <t>1 множник</t>
  </si>
  <si>
    <t>граничне значення</t>
  </si>
  <si>
    <t>крок</t>
  </si>
  <si>
    <t>2 множник</t>
  </si>
  <si>
    <t>total</t>
  </si>
  <si>
    <t>Вид основних земельних угідь</t>
  </si>
  <si>
    <t>Відносно до загальної площі, %</t>
  </si>
  <si>
    <t>Сільськогосподарські землі</t>
  </si>
  <si>
    <t>Ліси та інші лісовкриті площі</t>
  </si>
  <si>
    <t>Забудовані площі</t>
  </si>
  <si>
    <t>Відкриті заболочені землі</t>
  </si>
  <si>
    <t>Відкриті землі</t>
  </si>
  <si>
    <t>Води</t>
  </si>
  <si>
    <t>Разом</t>
  </si>
  <si>
    <t>Площа земель у 2016 р.</t>
  </si>
  <si>
    <t>Всього, тис. 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</si>
</sst>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\(\г\р\н\)"/>
    <numFmt numFmtId="169" formatCode="000000"/>
    <numFmt numFmtId="175" formatCode="\(\а\з\о\т\н\і\)0.00\ \(\г\р\н\ \ц\)"/>
  </numFmts>
  <fonts count="7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Verdana"/>
      <family val="2"/>
    </font>
    <font>
      <b/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2" fontId="0" fillId="0" borderId="3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 textRotation="90"/>
    </xf>
    <xf numFmtId="0" fontId="0" fillId="0" borderId="18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/>
    <xf numFmtId="0" fontId="0" fillId="0" borderId="0" xfId="0"/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 textRotation="90" wrapText="1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2" fillId="0" borderId="3" xfId="0" applyFont="1" applyBorder="1"/>
    <xf numFmtId="0" fontId="2" fillId="0" borderId="14" xfId="0" applyFont="1" applyBorder="1" applyAlignment="1">
      <alignment horizontal="center" vertical="center"/>
    </xf>
    <xf numFmtId="0" fontId="2" fillId="0" borderId="14" xfId="0" applyFont="1" applyBorder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textRotation="90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 textRotation="90"/>
    </xf>
    <xf numFmtId="0" fontId="3" fillId="0" borderId="29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 textRotation="90"/>
    </xf>
    <xf numFmtId="0" fontId="3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textRotation="90" wrapText="1"/>
    </xf>
    <xf numFmtId="14" fontId="4" fillId="0" borderId="3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 applyAlignment="1">
      <alignment wrapText="1"/>
    </xf>
    <xf numFmtId="169" fontId="4" fillId="0" borderId="6" xfId="0" applyNumberFormat="1" applyFont="1" applyBorder="1" applyAlignment="1">
      <alignment horizontal="center" vertical="center" wrapText="1"/>
    </xf>
    <xf numFmtId="169" fontId="0" fillId="0" borderId="3" xfId="0" applyNumberFormat="1" applyBorder="1" applyAlignment="1">
      <alignment horizontal="center"/>
    </xf>
    <xf numFmtId="175" fontId="3" fillId="0" borderId="21" xfId="0" applyNumberFormat="1" applyFont="1" applyBorder="1" applyAlignment="1">
      <alignment horizontal="center" vertical="center" wrapText="1"/>
    </xf>
    <xf numFmtId="175" fontId="3" fillId="0" borderId="25" xfId="0" applyNumberFormat="1" applyFont="1" applyBorder="1" applyAlignment="1">
      <alignment horizontal="center" vertical="center" wrapText="1"/>
    </xf>
    <xf numFmtId="0" fontId="0" fillId="0" borderId="30" xfId="0" applyBorder="1"/>
    <xf numFmtId="0" fontId="0" fillId="0" borderId="31" xfId="0" applyBorder="1"/>
    <xf numFmtId="0" fontId="4" fillId="0" borderId="1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'Таблиця 4'!$A$3</c:f>
              <c:strCache>
                <c:ptCount val="1"/>
                <c:pt idx="0">
                  <c:v>Харків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multiLvlStrRef>
              <c:f>'Таблиця 4'!$B$1:$F$2</c:f>
              <c:multiLvlStrCache>
                <c:ptCount val="5"/>
                <c:lvl>
                  <c:pt idx="0">
                    <c:v>25.08.2017</c:v>
                  </c:pt>
                  <c:pt idx="1">
                    <c:v>27.08.2017</c:v>
                  </c:pt>
                  <c:pt idx="2">
                    <c:v>29.08.2017</c:v>
                  </c:pt>
                  <c:pt idx="3">
                    <c:v>31.08.2017</c:v>
                  </c:pt>
                  <c:pt idx="4">
                    <c:v>02.09.2017</c:v>
                  </c:pt>
                </c:lvl>
                <c:lvl>
                  <c:pt idx="0">
                    <c:v>Дати</c:v>
                  </c:pt>
                </c:lvl>
              </c:multiLvlStrCache>
            </c:multiLvlStrRef>
          </c:cat>
          <c:val>
            <c:numRef>
              <c:f>'Таблиця 4'!$B$3:$F$3</c:f>
              <c:numCache>
                <c:formatCode>General</c:formatCode>
                <c:ptCount val="5"/>
                <c:pt idx="0">
                  <c:v>26</c:v>
                </c:pt>
                <c:pt idx="1">
                  <c:v>22</c:v>
                </c:pt>
                <c:pt idx="2">
                  <c:v>19</c:v>
                </c:pt>
                <c:pt idx="3">
                  <c:v>18</c:v>
                </c:pt>
                <c:pt idx="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7A-4C92-9961-77FAD3ECF103}"/>
            </c:ext>
          </c:extLst>
        </c:ser>
        <c:ser>
          <c:idx val="1"/>
          <c:order val="1"/>
          <c:tx>
            <c:strRef>
              <c:f>'Таблиця 4'!$A$4</c:f>
              <c:strCache>
                <c:ptCount val="1"/>
                <c:pt idx="0">
                  <c:v>Львів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multiLvlStrRef>
              <c:f>'Таблиця 4'!$B$1:$F$2</c:f>
              <c:multiLvlStrCache>
                <c:ptCount val="5"/>
                <c:lvl>
                  <c:pt idx="0">
                    <c:v>25.08.2017</c:v>
                  </c:pt>
                  <c:pt idx="1">
                    <c:v>27.08.2017</c:v>
                  </c:pt>
                  <c:pt idx="2">
                    <c:v>29.08.2017</c:v>
                  </c:pt>
                  <c:pt idx="3">
                    <c:v>31.08.2017</c:v>
                  </c:pt>
                  <c:pt idx="4">
                    <c:v>02.09.2017</c:v>
                  </c:pt>
                </c:lvl>
                <c:lvl>
                  <c:pt idx="0">
                    <c:v>Дати</c:v>
                  </c:pt>
                </c:lvl>
              </c:multiLvlStrCache>
            </c:multiLvlStrRef>
          </c:cat>
          <c:val>
            <c:numRef>
              <c:f>'Таблиця 4'!$B$4:$F$4</c:f>
              <c:numCache>
                <c:formatCode>General</c:formatCode>
                <c:ptCount val="5"/>
                <c:pt idx="0">
                  <c:v>22</c:v>
                </c:pt>
                <c:pt idx="1">
                  <c:v>21</c:v>
                </c:pt>
                <c:pt idx="2">
                  <c:v>17</c:v>
                </c:pt>
                <c:pt idx="3">
                  <c:v>24</c:v>
                </c:pt>
                <c:pt idx="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7A-4C92-9961-77FAD3ECF103}"/>
            </c:ext>
          </c:extLst>
        </c:ser>
        <c:ser>
          <c:idx val="2"/>
          <c:order val="2"/>
          <c:tx>
            <c:strRef>
              <c:f>'Таблиця 4'!$A$5</c:f>
              <c:strCache>
                <c:ptCount val="1"/>
                <c:pt idx="0">
                  <c:v>Київ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multiLvlStrRef>
              <c:f>'Таблиця 4'!$B$1:$F$2</c:f>
              <c:multiLvlStrCache>
                <c:ptCount val="5"/>
                <c:lvl>
                  <c:pt idx="0">
                    <c:v>25.08.2017</c:v>
                  </c:pt>
                  <c:pt idx="1">
                    <c:v>27.08.2017</c:v>
                  </c:pt>
                  <c:pt idx="2">
                    <c:v>29.08.2017</c:v>
                  </c:pt>
                  <c:pt idx="3">
                    <c:v>31.08.2017</c:v>
                  </c:pt>
                  <c:pt idx="4">
                    <c:v>02.09.2017</c:v>
                  </c:pt>
                </c:lvl>
                <c:lvl>
                  <c:pt idx="0">
                    <c:v>Дати</c:v>
                  </c:pt>
                </c:lvl>
              </c:multiLvlStrCache>
            </c:multiLvlStrRef>
          </c:cat>
          <c:val>
            <c:numRef>
              <c:f>'Таблиця 4'!$B$5:$F$5</c:f>
              <c:numCache>
                <c:formatCode>General</c:formatCode>
                <c:ptCount val="5"/>
                <c:pt idx="0">
                  <c:v>25</c:v>
                </c:pt>
                <c:pt idx="1">
                  <c:v>23</c:v>
                </c:pt>
                <c:pt idx="2">
                  <c:v>18</c:v>
                </c:pt>
                <c:pt idx="3">
                  <c:v>20</c:v>
                </c:pt>
                <c:pt idx="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7A-4C92-9961-77FAD3ECF103}"/>
            </c:ext>
          </c:extLst>
        </c:ser>
        <c:ser>
          <c:idx val="3"/>
          <c:order val="3"/>
          <c:tx>
            <c:strRef>
              <c:f>'Таблиця 4'!$A$6</c:f>
              <c:strCache>
                <c:ptCount val="1"/>
                <c:pt idx="0">
                  <c:v>Херсон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multiLvlStrRef>
              <c:f>'Таблиця 4'!$B$1:$F$2</c:f>
              <c:multiLvlStrCache>
                <c:ptCount val="5"/>
                <c:lvl>
                  <c:pt idx="0">
                    <c:v>25.08.2017</c:v>
                  </c:pt>
                  <c:pt idx="1">
                    <c:v>27.08.2017</c:v>
                  </c:pt>
                  <c:pt idx="2">
                    <c:v>29.08.2017</c:v>
                  </c:pt>
                  <c:pt idx="3">
                    <c:v>31.08.2017</c:v>
                  </c:pt>
                  <c:pt idx="4">
                    <c:v>02.09.2017</c:v>
                  </c:pt>
                </c:lvl>
                <c:lvl>
                  <c:pt idx="0">
                    <c:v>Дати</c:v>
                  </c:pt>
                </c:lvl>
              </c:multiLvlStrCache>
            </c:multiLvlStrRef>
          </c:cat>
          <c:val>
            <c:numRef>
              <c:f>'Таблиця 4'!$B$6:$F$6</c:f>
              <c:numCache>
                <c:formatCode>General</c:formatCode>
                <c:ptCount val="5"/>
                <c:pt idx="0">
                  <c:v>29</c:v>
                </c:pt>
                <c:pt idx="1">
                  <c:v>26</c:v>
                </c:pt>
                <c:pt idx="2">
                  <c:v>20</c:v>
                </c:pt>
                <c:pt idx="3">
                  <c:v>22</c:v>
                </c:pt>
                <c:pt idx="4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27A-4C92-9961-77FAD3ECF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06554608"/>
        <c:axId val="1806549328"/>
        <c:axId val="0"/>
      </c:bar3DChart>
      <c:catAx>
        <c:axId val="180655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6549328"/>
        <c:crosses val="autoZero"/>
        <c:auto val="1"/>
        <c:lblAlgn val="ctr"/>
        <c:lblOffset val="100"/>
        <c:noMultiLvlLbl val="0"/>
      </c:catAx>
      <c:valAx>
        <c:axId val="180654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6554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/>
              <a:t>Витрат на добрива</a:t>
            </a:r>
            <a:endParaRPr lang="en-US" sz="1400" b="0" i="0" u="none" strike="noStrike" baseline="0"/>
          </a:p>
          <a:p>
            <a:pPr>
              <a:defRPr/>
            </a:pP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'Таблиця 5'!$A$4</c:f>
              <c:strCache>
                <c:ptCount val="1"/>
                <c:pt idx="0">
                  <c:v>Пшениця озима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multiLvlStrRef>
              <c:f>'Таблиця 5'!$B$1:$J$3</c:f>
              <c:multiLvlStrCache>
                <c:ptCount val="9"/>
                <c:lvl>
                  <c:pt idx="1">
                    <c:v>норма
ц/га</c:v>
                  </c:pt>
                  <c:pt idx="2">
                    <c:v>усього
тис./грн</c:v>
                  </c:pt>
                  <c:pt idx="3">
                    <c:v>норма
ц/га</c:v>
                  </c:pt>
                  <c:pt idx="4">
                    <c:v>усього
тис./грн</c:v>
                  </c:pt>
                  <c:pt idx="5">
                    <c:v>норма
ц/га</c:v>
                  </c:pt>
                  <c:pt idx="6">
                    <c:v>усього
тис./грн</c:v>
                  </c:pt>
                  <c:pt idx="7">
                    <c:v>усього
тис./грн</c:v>
                  </c:pt>
                  <c:pt idx="8">
                    <c:v>% до
загальної
суми</c:v>
                  </c:pt>
                </c:lvl>
                <c:lvl>
                  <c:pt idx="1">
                    <c:v>(азотні)200,00 (грн ц)</c:v>
                  </c:pt>
                  <c:pt idx="3">
                    <c:v>(азотні)215,00 (грн ц)</c:v>
                  </c:pt>
                  <c:pt idx="5">
                    <c:v>(азотні)230,00 (грн ц)</c:v>
                  </c:pt>
                </c:lvl>
                <c:lvl>
                  <c:pt idx="0">
                    <c:v>Площа посіву, га</c:v>
                  </c:pt>
                  <c:pt idx="1">
                    <c:v>Добривна</c:v>
                  </c:pt>
                  <c:pt idx="7">
                    <c:v>Усього витрат</c:v>
                  </c:pt>
                </c:lvl>
              </c:multiLvlStrCache>
            </c:multiLvlStrRef>
          </c:cat>
          <c:val>
            <c:numRef>
              <c:f>'Таблиця 5'!$B$4:$J$4</c:f>
              <c:numCache>
                <c:formatCode>General</c:formatCode>
                <c:ptCount val="9"/>
                <c:pt idx="0">
                  <c:v>256</c:v>
                </c:pt>
                <c:pt idx="1">
                  <c:v>0.4</c:v>
                </c:pt>
                <c:pt idx="2">
                  <c:v>20480</c:v>
                </c:pt>
                <c:pt idx="3">
                  <c:v>0.4</c:v>
                </c:pt>
                <c:pt idx="4">
                  <c:v>22016</c:v>
                </c:pt>
                <c:pt idx="5">
                  <c:v>0.4</c:v>
                </c:pt>
                <c:pt idx="6">
                  <c:v>23552</c:v>
                </c:pt>
                <c:pt idx="7">
                  <c:v>66048</c:v>
                </c:pt>
                <c:pt idx="8">
                  <c:v>10.903265053110662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25-46F9-AD20-085B4A75F82C}"/>
            </c:ext>
          </c:extLst>
        </c:ser>
        <c:ser>
          <c:idx val="1"/>
          <c:order val="1"/>
          <c:tx>
            <c:strRef>
              <c:f>'Таблиця 5'!$A$5</c:f>
              <c:strCache>
                <c:ptCount val="1"/>
                <c:pt idx="0">
                  <c:v>Жито озиме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multiLvlStrRef>
              <c:f>'Таблиця 5'!$B$1:$J$3</c:f>
              <c:multiLvlStrCache>
                <c:ptCount val="9"/>
                <c:lvl>
                  <c:pt idx="1">
                    <c:v>норма
ц/га</c:v>
                  </c:pt>
                  <c:pt idx="2">
                    <c:v>усього
тис./грн</c:v>
                  </c:pt>
                  <c:pt idx="3">
                    <c:v>норма
ц/га</c:v>
                  </c:pt>
                  <c:pt idx="4">
                    <c:v>усього
тис./грн</c:v>
                  </c:pt>
                  <c:pt idx="5">
                    <c:v>норма
ц/га</c:v>
                  </c:pt>
                  <c:pt idx="6">
                    <c:v>усього
тис./грн</c:v>
                  </c:pt>
                  <c:pt idx="7">
                    <c:v>усього
тис./грн</c:v>
                  </c:pt>
                  <c:pt idx="8">
                    <c:v>% до
загальної
суми</c:v>
                  </c:pt>
                </c:lvl>
                <c:lvl>
                  <c:pt idx="1">
                    <c:v>(азотні)200,00 (грн ц)</c:v>
                  </c:pt>
                  <c:pt idx="3">
                    <c:v>(азотні)215,00 (грн ц)</c:v>
                  </c:pt>
                  <c:pt idx="5">
                    <c:v>(азотні)230,00 (грн ц)</c:v>
                  </c:pt>
                </c:lvl>
                <c:lvl>
                  <c:pt idx="0">
                    <c:v>Площа посіву, га</c:v>
                  </c:pt>
                  <c:pt idx="1">
                    <c:v>Добривна</c:v>
                  </c:pt>
                  <c:pt idx="7">
                    <c:v>Усього витрат</c:v>
                  </c:pt>
                </c:lvl>
              </c:multiLvlStrCache>
            </c:multiLvlStrRef>
          </c:cat>
          <c:val>
            <c:numRef>
              <c:f>'Таблиця 5'!$B$5:$J$5</c:f>
              <c:numCache>
                <c:formatCode>General</c:formatCode>
                <c:ptCount val="9"/>
                <c:pt idx="0">
                  <c:v>134</c:v>
                </c:pt>
                <c:pt idx="1">
                  <c:v>0.4</c:v>
                </c:pt>
                <c:pt idx="2">
                  <c:v>10720</c:v>
                </c:pt>
                <c:pt idx="3">
                  <c:v>0.4</c:v>
                </c:pt>
                <c:pt idx="4">
                  <c:v>11524</c:v>
                </c:pt>
                <c:pt idx="5">
                  <c:v>0.4</c:v>
                </c:pt>
                <c:pt idx="6">
                  <c:v>12328</c:v>
                </c:pt>
                <c:pt idx="7">
                  <c:v>34572</c:v>
                </c:pt>
                <c:pt idx="8">
                  <c:v>5.707177801237612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25-46F9-AD20-085B4A75F82C}"/>
            </c:ext>
          </c:extLst>
        </c:ser>
        <c:ser>
          <c:idx val="2"/>
          <c:order val="2"/>
          <c:tx>
            <c:strRef>
              <c:f>'Таблиця 5'!$A$6</c:f>
              <c:strCache>
                <c:ptCount val="1"/>
                <c:pt idx="0">
                  <c:v>Ячмінь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multiLvlStrRef>
              <c:f>'Таблиця 5'!$B$1:$J$3</c:f>
              <c:multiLvlStrCache>
                <c:ptCount val="9"/>
                <c:lvl>
                  <c:pt idx="1">
                    <c:v>норма
ц/га</c:v>
                  </c:pt>
                  <c:pt idx="2">
                    <c:v>усього
тис./грн</c:v>
                  </c:pt>
                  <c:pt idx="3">
                    <c:v>норма
ц/га</c:v>
                  </c:pt>
                  <c:pt idx="4">
                    <c:v>усього
тис./грн</c:v>
                  </c:pt>
                  <c:pt idx="5">
                    <c:v>норма
ц/га</c:v>
                  </c:pt>
                  <c:pt idx="6">
                    <c:v>усього
тис./грн</c:v>
                  </c:pt>
                  <c:pt idx="7">
                    <c:v>усього
тис./грн</c:v>
                  </c:pt>
                  <c:pt idx="8">
                    <c:v>% до
загальної
суми</c:v>
                  </c:pt>
                </c:lvl>
                <c:lvl>
                  <c:pt idx="1">
                    <c:v>(азотні)200,00 (грн ц)</c:v>
                  </c:pt>
                  <c:pt idx="3">
                    <c:v>(азотні)215,00 (грн ц)</c:v>
                  </c:pt>
                  <c:pt idx="5">
                    <c:v>(азотні)230,00 (грн ц)</c:v>
                  </c:pt>
                </c:lvl>
                <c:lvl>
                  <c:pt idx="0">
                    <c:v>Площа посіву, га</c:v>
                  </c:pt>
                  <c:pt idx="1">
                    <c:v>Добривна</c:v>
                  </c:pt>
                  <c:pt idx="7">
                    <c:v>Усього витрат</c:v>
                  </c:pt>
                </c:lvl>
              </c:multiLvlStrCache>
            </c:multiLvlStrRef>
          </c:cat>
          <c:val>
            <c:numRef>
              <c:f>'Таблиця 5'!$B$6:$J$6</c:f>
              <c:numCache>
                <c:formatCode>General</c:formatCode>
                <c:ptCount val="9"/>
                <c:pt idx="0">
                  <c:v>99</c:v>
                </c:pt>
                <c:pt idx="1">
                  <c:v>0.4</c:v>
                </c:pt>
                <c:pt idx="2">
                  <c:v>7920</c:v>
                </c:pt>
                <c:pt idx="3">
                  <c:v>0.3</c:v>
                </c:pt>
                <c:pt idx="4">
                  <c:v>8514</c:v>
                </c:pt>
                <c:pt idx="5">
                  <c:v>0.3</c:v>
                </c:pt>
                <c:pt idx="6">
                  <c:v>6831</c:v>
                </c:pt>
                <c:pt idx="7">
                  <c:v>23265</c:v>
                </c:pt>
                <c:pt idx="8">
                  <c:v>3.8406077619400971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25-46F9-AD20-085B4A75F82C}"/>
            </c:ext>
          </c:extLst>
        </c:ser>
        <c:ser>
          <c:idx val="3"/>
          <c:order val="3"/>
          <c:tx>
            <c:strRef>
              <c:f>'Таблиця 5'!$A$7</c:f>
              <c:strCache>
                <c:ptCount val="1"/>
                <c:pt idx="0">
                  <c:v>Кукурудза на зерно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multiLvlStrRef>
              <c:f>'Таблиця 5'!$B$1:$J$3</c:f>
              <c:multiLvlStrCache>
                <c:ptCount val="9"/>
                <c:lvl>
                  <c:pt idx="1">
                    <c:v>норма
ц/га</c:v>
                  </c:pt>
                  <c:pt idx="2">
                    <c:v>усього
тис./грн</c:v>
                  </c:pt>
                  <c:pt idx="3">
                    <c:v>норма
ц/га</c:v>
                  </c:pt>
                  <c:pt idx="4">
                    <c:v>усього
тис./грн</c:v>
                  </c:pt>
                  <c:pt idx="5">
                    <c:v>норма
ц/га</c:v>
                  </c:pt>
                  <c:pt idx="6">
                    <c:v>усього
тис./грн</c:v>
                  </c:pt>
                  <c:pt idx="7">
                    <c:v>усього
тис./грн</c:v>
                  </c:pt>
                  <c:pt idx="8">
                    <c:v>% до
загальної
суми</c:v>
                  </c:pt>
                </c:lvl>
                <c:lvl>
                  <c:pt idx="1">
                    <c:v>(азотні)200,00 (грн ц)</c:v>
                  </c:pt>
                  <c:pt idx="3">
                    <c:v>(азотні)215,00 (грн ц)</c:v>
                  </c:pt>
                  <c:pt idx="5">
                    <c:v>(азотні)230,00 (грн ц)</c:v>
                  </c:pt>
                </c:lvl>
                <c:lvl>
                  <c:pt idx="0">
                    <c:v>Площа посіву, га</c:v>
                  </c:pt>
                  <c:pt idx="1">
                    <c:v>Добривна</c:v>
                  </c:pt>
                  <c:pt idx="7">
                    <c:v>Усього витрат</c:v>
                  </c:pt>
                </c:lvl>
              </c:multiLvlStrCache>
            </c:multiLvlStrRef>
          </c:cat>
          <c:val>
            <c:numRef>
              <c:f>'Таблиця 5'!$B$7:$J$7</c:f>
              <c:numCache>
                <c:formatCode>General</c:formatCode>
                <c:ptCount val="9"/>
                <c:pt idx="0">
                  <c:v>455</c:v>
                </c:pt>
                <c:pt idx="1">
                  <c:v>0.8</c:v>
                </c:pt>
                <c:pt idx="2">
                  <c:v>72800</c:v>
                </c:pt>
                <c:pt idx="3">
                  <c:v>0.6</c:v>
                </c:pt>
                <c:pt idx="4">
                  <c:v>78260</c:v>
                </c:pt>
                <c:pt idx="5">
                  <c:v>0.4</c:v>
                </c:pt>
                <c:pt idx="6">
                  <c:v>41860</c:v>
                </c:pt>
                <c:pt idx="7">
                  <c:v>192920</c:v>
                </c:pt>
                <c:pt idx="8">
                  <c:v>31.847412397742687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A25-46F9-AD20-085B4A75F82C}"/>
            </c:ext>
          </c:extLst>
        </c:ser>
        <c:ser>
          <c:idx val="4"/>
          <c:order val="4"/>
          <c:tx>
            <c:strRef>
              <c:f>'Таблиця 5'!$A$8</c:f>
              <c:strCache>
                <c:ptCount val="1"/>
                <c:pt idx="0">
                  <c:v>Гречка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multiLvlStrRef>
              <c:f>'Таблиця 5'!$B$1:$J$3</c:f>
              <c:multiLvlStrCache>
                <c:ptCount val="9"/>
                <c:lvl>
                  <c:pt idx="1">
                    <c:v>норма
ц/га</c:v>
                  </c:pt>
                  <c:pt idx="2">
                    <c:v>усього
тис./грн</c:v>
                  </c:pt>
                  <c:pt idx="3">
                    <c:v>норма
ц/га</c:v>
                  </c:pt>
                  <c:pt idx="4">
                    <c:v>усього
тис./грн</c:v>
                  </c:pt>
                  <c:pt idx="5">
                    <c:v>норма
ц/га</c:v>
                  </c:pt>
                  <c:pt idx="6">
                    <c:v>усього
тис./грн</c:v>
                  </c:pt>
                  <c:pt idx="7">
                    <c:v>усього
тис./грн</c:v>
                  </c:pt>
                  <c:pt idx="8">
                    <c:v>% до
загальної
суми</c:v>
                  </c:pt>
                </c:lvl>
                <c:lvl>
                  <c:pt idx="1">
                    <c:v>(азотні)200,00 (грн ц)</c:v>
                  </c:pt>
                  <c:pt idx="3">
                    <c:v>(азотні)215,00 (грн ц)</c:v>
                  </c:pt>
                  <c:pt idx="5">
                    <c:v>(азотні)230,00 (грн ц)</c:v>
                  </c:pt>
                </c:lvl>
                <c:lvl>
                  <c:pt idx="0">
                    <c:v>Площа посіву, га</c:v>
                  </c:pt>
                  <c:pt idx="1">
                    <c:v>Добривна</c:v>
                  </c:pt>
                  <c:pt idx="7">
                    <c:v>Усього витрат</c:v>
                  </c:pt>
                </c:lvl>
              </c:multiLvlStrCache>
            </c:multiLvlStrRef>
          </c:cat>
          <c:val>
            <c:numRef>
              <c:f>'Таблиця 5'!$B$8:$J$8</c:f>
              <c:numCache>
                <c:formatCode>General</c:formatCode>
                <c:ptCount val="9"/>
                <c:pt idx="0">
                  <c:v>240</c:v>
                </c:pt>
                <c:pt idx="1">
                  <c:v>0.6</c:v>
                </c:pt>
                <c:pt idx="2">
                  <c:v>28800</c:v>
                </c:pt>
                <c:pt idx="3">
                  <c:v>0.3</c:v>
                </c:pt>
                <c:pt idx="4">
                  <c:v>30960</c:v>
                </c:pt>
                <c:pt idx="5">
                  <c:v>0.2</c:v>
                </c:pt>
                <c:pt idx="6">
                  <c:v>11040</c:v>
                </c:pt>
                <c:pt idx="7">
                  <c:v>70800</c:v>
                </c:pt>
                <c:pt idx="8">
                  <c:v>11.687729617251618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A25-46F9-AD20-085B4A75F82C}"/>
            </c:ext>
          </c:extLst>
        </c:ser>
        <c:ser>
          <c:idx val="5"/>
          <c:order val="5"/>
          <c:tx>
            <c:strRef>
              <c:f>'Таблиця 5'!$A$9</c:f>
              <c:strCache>
                <c:ptCount val="1"/>
                <c:pt idx="0">
                  <c:v>Цукрові буряки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multiLvlStrRef>
              <c:f>'Таблиця 5'!$B$1:$J$3</c:f>
              <c:multiLvlStrCache>
                <c:ptCount val="9"/>
                <c:lvl>
                  <c:pt idx="1">
                    <c:v>норма
ц/га</c:v>
                  </c:pt>
                  <c:pt idx="2">
                    <c:v>усього
тис./грн</c:v>
                  </c:pt>
                  <c:pt idx="3">
                    <c:v>норма
ц/га</c:v>
                  </c:pt>
                  <c:pt idx="4">
                    <c:v>усього
тис./грн</c:v>
                  </c:pt>
                  <c:pt idx="5">
                    <c:v>норма
ц/га</c:v>
                  </c:pt>
                  <c:pt idx="6">
                    <c:v>усього
тис./грн</c:v>
                  </c:pt>
                  <c:pt idx="7">
                    <c:v>усього
тис./грн</c:v>
                  </c:pt>
                  <c:pt idx="8">
                    <c:v>% до
загальної
суми</c:v>
                  </c:pt>
                </c:lvl>
                <c:lvl>
                  <c:pt idx="1">
                    <c:v>(азотні)200,00 (грн ц)</c:v>
                  </c:pt>
                  <c:pt idx="3">
                    <c:v>(азотні)215,00 (грн ц)</c:v>
                  </c:pt>
                  <c:pt idx="5">
                    <c:v>(азотні)230,00 (грн ц)</c:v>
                  </c:pt>
                </c:lvl>
                <c:lvl>
                  <c:pt idx="0">
                    <c:v>Площа посіву, га</c:v>
                  </c:pt>
                  <c:pt idx="1">
                    <c:v>Добривна</c:v>
                  </c:pt>
                  <c:pt idx="7">
                    <c:v>Усього витрат</c:v>
                  </c:pt>
                </c:lvl>
              </c:multiLvlStrCache>
            </c:multiLvlStrRef>
          </c:cat>
          <c:val>
            <c:numRef>
              <c:f>'Таблиця 5'!$B$9:$J$9</c:f>
              <c:numCache>
                <c:formatCode>General</c:formatCode>
                <c:ptCount val="9"/>
                <c:pt idx="0">
                  <c:v>789</c:v>
                </c:pt>
                <c:pt idx="1">
                  <c:v>0.5</c:v>
                </c:pt>
                <c:pt idx="2">
                  <c:v>78900</c:v>
                </c:pt>
                <c:pt idx="3">
                  <c:v>0.6</c:v>
                </c:pt>
                <c:pt idx="4">
                  <c:v>84817.5</c:v>
                </c:pt>
                <c:pt idx="5">
                  <c:v>0.3</c:v>
                </c:pt>
                <c:pt idx="6">
                  <c:v>54441</c:v>
                </c:pt>
                <c:pt idx="7">
                  <c:v>218158.5</c:v>
                </c:pt>
                <c:pt idx="8">
                  <c:v>36.01380736871733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A25-46F9-AD20-085B4A75F8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06405600"/>
        <c:axId val="1806396960"/>
        <c:axId val="0"/>
      </c:bar3DChart>
      <c:catAx>
        <c:axId val="1806405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6396960"/>
        <c:crosses val="autoZero"/>
        <c:auto val="1"/>
        <c:lblAlgn val="ctr"/>
        <c:lblOffset val="100"/>
        <c:noMultiLvlLbl val="0"/>
      </c:catAx>
      <c:valAx>
        <c:axId val="180639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6405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'Таблиця 6'!$B$1:$B$2</c:f>
              <c:strCache>
                <c:ptCount val="2"/>
                <c:pt idx="0">
                  <c:v>Площа земель у 2016 р.</c:v>
                </c:pt>
                <c:pt idx="1">
                  <c:v>Всього, тис. Га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'Таблиця 6'!$A$3:$A$9</c:f>
              <c:strCache>
                <c:ptCount val="7"/>
                <c:pt idx="0">
                  <c:v>Сільськогосподарські землі</c:v>
                </c:pt>
                <c:pt idx="1">
                  <c:v>Ліси та інші лісовкриті площі</c:v>
                </c:pt>
                <c:pt idx="2">
                  <c:v>Забудовані площі</c:v>
                </c:pt>
                <c:pt idx="3">
                  <c:v>Відкриті заболочені землі</c:v>
                </c:pt>
                <c:pt idx="4">
                  <c:v>Відкриті землі</c:v>
                </c:pt>
                <c:pt idx="5">
                  <c:v>Води</c:v>
                </c:pt>
                <c:pt idx="6">
                  <c:v>Разом</c:v>
                </c:pt>
              </c:strCache>
            </c:strRef>
          </c:cat>
          <c:val>
            <c:numRef>
              <c:f>'Таблиця 6'!$B$3:$B$9</c:f>
              <c:numCache>
                <c:formatCode>General</c:formatCode>
                <c:ptCount val="7"/>
                <c:pt idx="0">
                  <c:v>42726.400000000001</c:v>
                </c:pt>
                <c:pt idx="1">
                  <c:v>10633.1</c:v>
                </c:pt>
                <c:pt idx="2">
                  <c:v>2552.9</c:v>
                </c:pt>
                <c:pt idx="3">
                  <c:v>982.3</c:v>
                </c:pt>
                <c:pt idx="4">
                  <c:v>1020.6</c:v>
                </c:pt>
                <c:pt idx="5">
                  <c:v>2426.4</c:v>
                </c:pt>
                <c:pt idx="6">
                  <c:v>60341.700000000004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0E-4524-A05D-7F18D4CE8030}"/>
            </c:ext>
          </c:extLst>
        </c:ser>
        <c:ser>
          <c:idx val="1"/>
          <c:order val="1"/>
          <c:tx>
            <c:strRef>
              <c:f>'Таблиця 6'!$C$1:$C$2</c:f>
              <c:strCache>
                <c:ptCount val="2"/>
                <c:pt idx="0">
                  <c:v>Площа земель у 2016 р.</c:v>
                </c:pt>
                <c:pt idx="1">
                  <c:v>Відносно до загальної площі,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'Таблиця 6'!$A$3:$A$9</c:f>
              <c:strCache>
                <c:ptCount val="7"/>
                <c:pt idx="0">
                  <c:v>Сільськогосподарські землі</c:v>
                </c:pt>
                <c:pt idx="1">
                  <c:v>Ліси та інші лісовкриті площі</c:v>
                </c:pt>
                <c:pt idx="2">
                  <c:v>Забудовані площі</c:v>
                </c:pt>
                <c:pt idx="3">
                  <c:v>Відкриті заболочені землі</c:v>
                </c:pt>
                <c:pt idx="4">
                  <c:v>Відкриті землі</c:v>
                </c:pt>
                <c:pt idx="5">
                  <c:v>Води</c:v>
                </c:pt>
                <c:pt idx="6">
                  <c:v>Разом</c:v>
                </c:pt>
              </c:strCache>
            </c:strRef>
          </c:cat>
          <c:val>
            <c:numRef>
              <c:f>'Таблиця 6'!$C$3:$C$9</c:f>
              <c:numCache>
                <c:formatCode>General</c:formatCode>
                <c:ptCount val="7"/>
                <c:pt idx="0">
                  <c:v>70.807418418771761</c:v>
                </c:pt>
                <c:pt idx="1">
                  <c:v>17.621479010369278</c:v>
                </c:pt>
                <c:pt idx="2">
                  <c:v>4.230739273172615</c:v>
                </c:pt>
                <c:pt idx="3">
                  <c:v>1.6278958000851815</c:v>
                </c:pt>
                <c:pt idx="4">
                  <c:v>1.6913676611696387</c:v>
                </c:pt>
                <c:pt idx="5">
                  <c:v>4.0210998364315218</c:v>
                </c:pt>
                <c:pt idx="6" formatCode="0%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0E-4524-A05D-7F18D4CE80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182880</xdr:colOff>
      <xdr:row>6</xdr:row>
      <xdr:rowOff>106680</xdr:rowOff>
    </xdr:from>
    <xdr:to>
      <xdr:col>4</xdr:col>
      <xdr:colOff>944880</xdr:colOff>
      <xdr:row>17</xdr:row>
      <xdr:rowOff>83820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9C58840-B054-8A16-59E5-D963D3E3F7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58387</xdr:rowOff>
    </xdr:from>
    <xdr:to>
      <xdr:col>10</xdr:col>
      <xdr:colOff>125186</xdr:colOff>
      <xdr:row>35</xdr:row>
      <xdr:rowOff>36616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390689D-1FFC-7DC4-E291-1901475EB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106680</xdr:colOff>
      <xdr:row>0</xdr:row>
      <xdr:rowOff>373380</xdr:rowOff>
    </xdr:from>
    <xdr:to>
      <xdr:col>10</xdr:col>
      <xdr:colOff>411480</xdr:colOff>
      <xdr:row>7</xdr:row>
      <xdr:rowOff>342900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353A30-07D9-80EE-301D-15DCDD1F94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291B5-E1ED-4C04-854D-18CE5176E8B2}">
  <dimension ref="A1:G13"/>
  <sheetViews>
    <sheetView tabSelected="1" zoomScale="85" zoomScaleNormal="85" workbookViewId="0">
      <selection activeCell="D22" sqref="D22"/>
    </sheetView>
  </sheetViews>
  <sheetFormatPr defaultRowHeight="14.4" x14ac:dyDescent="0.3"/>
  <cols>
    <col min="1" max="7" width="14.33203125" customWidth="1"/>
  </cols>
  <sheetData>
    <row r="1" spans="1:7" ht="36.6" customHeight="1" thickBot="1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17</v>
      </c>
    </row>
    <row r="2" spans="1:7" ht="15" thickTop="1" x14ac:dyDescent="0.3">
      <c r="A2" s="5">
        <v>1</v>
      </c>
      <c r="B2" s="5" t="s">
        <v>6</v>
      </c>
      <c r="C2" s="10">
        <v>12.5</v>
      </c>
      <c r="D2" s="9">
        <v>12</v>
      </c>
      <c r="E2" s="5">
        <f>D2*C2</f>
        <v>150</v>
      </c>
      <c r="F2" s="5">
        <f>E2*0.15</f>
        <v>22.5</v>
      </c>
      <c r="G2" s="5">
        <f>E2-F2</f>
        <v>127.5</v>
      </c>
    </row>
    <row r="3" spans="1:7" x14ac:dyDescent="0.3">
      <c r="A3" s="2">
        <v>2</v>
      </c>
      <c r="B3" s="2" t="s">
        <v>7</v>
      </c>
      <c r="C3" s="10">
        <v>48.9</v>
      </c>
      <c r="D3" s="2">
        <v>44</v>
      </c>
      <c r="E3" s="5">
        <f t="shared" ref="E3:E12" si="0">D3*C3</f>
        <v>2151.6</v>
      </c>
      <c r="F3" s="5">
        <f t="shared" ref="F3:F12" si="1">E3*0.15</f>
        <v>322.73999999999995</v>
      </c>
      <c r="G3" s="5">
        <f t="shared" ref="G3:G12" si="2">E3-F3</f>
        <v>1828.86</v>
      </c>
    </row>
    <row r="4" spans="1:7" x14ac:dyDescent="0.3">
      <c r="A4" s="2">
        <v>3</v>
      </c>
      <c r="B4" s="2" t="s">
        <v>8</v>
      </c>
      <c r="C4" s="10">
        <v>11.49</v>
      </c>
      <c r="D4" s="2">
        <v>111</v>
      </c>
      <c r="E4" s="5">
        <f t="shared" si="0"/>
        <v>1275.3900000000001</v>
      </c>
      <c r="F4" s="5">
        <f t="shared" si="1"/>
        <v>191.30850000000001</v>
      </c>
      <c r="G4" s="5">
        <f t="shared" si="2"/>
        <v>1084.0815</v>
      </c>
    </row>
    <row r="5" spans="1:7" x14ac:dyDescent="0.3">
      <c r="A5" s="2">
        <v>4</v>
      </c>
      <c r="B5" s="2" t="s">
        <v>9</v>
      </c>
      <c r="C5" s="10">
        <v>25.7</v>
      </c>
      <c r="D5" s="4">
        <v>3</v>
      </c>
      <c r="E5" s="5">
        <f t="shared" si="0"/>
        <v>77.099999999999994</v>
      </c>
      <c r="F5" s="5">
        <f>E5*0.15</f>
        <v>11.565</v>
      </c>
      <c r="G5" s="5">
        <f t="shared" si="2"/>
        <v>65.534999999999997</v>
      </c>
    </row>
    <row r="6" spans="1:7" x14ac:dyDescent="0.3">
      <c r="A6" s="2">
        <v>5</v>
      </c>
      <c r="B6" s="2" t="s">
        <v>10</v>
      </c>
      <c r="C6" s="10">
        <v>55.98</v>
      </c>
      <c r="D6" s="4">
        <v>89</v>
      </c>
      <c r="E6" s="5">
        <f>D6*C6</f>
        <v>4982.2199999999993</v>
      </c>
      <c r="F6" s="5">
        <f t="shared" si="1"/>
        <v>747.33299999999986</v>
      </c>
      <c r="G6" s="5">
        <f t="shared" si="2"/>
        <v>4234.8869999999997</v>
      </c>
    </row>
    <row r="7" spans="1:7" x14ac:dyDescent="0.3">
      <c r="A7" s="2">
        <v>6</v>
      </c>
      <c r="B7" s="2" t="s">
        <v>11</v>
      </c>
      <c r="C7" s="10">
        <v>43</v>
      </c>
      <c r="D7" s="4">
        <v>27</v>
      </c>
      <c r="E7" s="5">
        <f t="shared" si="0"/>
        <v>1161</v>
      </c>
      <c r="F7" s="5">
        <f t="shared" si="1"/>
        <v>174.15</v>
      </c>
      <c r="G7" s="5">
        <f t="shared" si="2"/>
        <v>986.85</v>
      </c>
    </row>
    <row r="8" spans="1:7" x14ac:dyDescent="0.3">
      <c r="A8" s="2">
        <v>7</v>
      </c>
      <c r="B8" s="2" t="s">
        <v>12</v>
      </c>
      <c r="C8" s="10">
        <v>22.64</v>
      </c>
      <c r="D8" s="4">
        <v>14</v>
      </c>
      <c r="E8" s="5">
        <f t="shared" si="0"/>
        <v>316.96000000000004</v>
      </c>
      <c r="F8" s="5">
        <f t="shared" si="1"/>
        <v>47.544000000000004</v>
      </c>
      <c r="G8" s="5">
        <f t="shared" si="2"/>
        <v>269.41600000000005</v>
      </c>
    </row>
    <row r="9" spans="1:7" x14ac:dyDescent="0.3">
      <c r="A9" s="2">
        <v>8</v>
      </c>
      <c r="B9" s="2" t="s">
        <v>13</v>
      </c>
      <c r="C9" s="10">
        <v>64.2</v>
      </c>
      <c r="D9" s="4">
        <v>9</v>
      </c>
      <c r="E9" s="5">
        <f t="shared" si="0"/>
        <v>577.80000000000007</v>
      </c>
      <c r="F9" s="5">
        <f t="shared" si="1"/>
        <v>86.67</v>
      </c>
      <c r="G9" s="5">
        <f t="shared" si="2"/>
        <v>491.13000000000005</v>
      </c>
    </row>
    <row r="10" spans="1:7" x14ac:dyDescent="0.3">
      <c r="A10" s="2">
        <v>9</v>
      </c>
      <c r="B10" s="2" t="s">
        <v>14</v>
      </c>
      <c r="C10" s="10">
        <v>117.8</v>
      </c>
      <c r="D10" s="4">
        <v>26</v>
      </c>
      <c r="E10" s="5">
        <f t="shared" si="0"/>
        <v>3062.7999999999997</v>
      </c>
      <c r="F10" s="5">
        <f t="shared" si="1"/>
        <v>459.41999999999996</v>
      </c>
      <c r="G10" s="5">
        <f t="shared" si="2"/>
        <v>2603.3799999999997</v>
      </c>
    </row>
    <row r="11" spans="1:7" x14ac:dyDescent="0.3">
      <c r="A11" s="2">
        <v>10</v>
      </c>
      <c r="B11" s="2" t="s">
        <v>15</v>
      </c>
      <c r="C11" s="10">
        <v>10.45</v>
      </c>
      <c r="D11" s="4">
        <v>18</v>
      </c>
      <c r="E11" s="5">
        <f t="shared" si="0"/>
        <v>188.1</v>
      </c>
      <c r="F11" s="5">
        <f t="shared" si="1"/>
        <v>28.215</v>
      </c>
      <c r="G11" s="5">
        <f t="shared" si="2"/>
        <v>159.88499999999999</v>
      </c>
    </row>
    <row r="12" spans="1:7" x14ac:dyDescent="0.3">
      <c r="A12" s="2">
        <v>11</v>
      </c>
      <c r="B12" s="2" t="s">
        <v>16</v>
      </c>
      <c r="C12" s="10">
        <v>29.85</v>
      </c>
      <c r="D12" s="4">
        <v>34</v>
      </c>
      <c r="E12" s="5">
        <f t="shared" si="0"/>
        <v>1014.9000000000001</v>
      </c>
      <c r="F12" s="5">
        <f t="shared" si="1"/>
        <v>152.23500000000001</v>
      </c>
      <c r="G12" s="5">
        <f t="shared" si="2"/>
        <v>862.66500000000008</v>
      </c>
    </row>
    <row r="13" spans="1:7" x14ac:dyDescent="0.3">
      <c r="G1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52BFE-6558-4126-B2C2-D58047D6CA11}">
  <dimension ref="A1:L9"/>
  <sheetViews>
    <sheetView zoomScaleNormal="100" workbookViewId="0">
      <selection activeCell="F13" sqref="F13"/>
    </sheetView>
  </sheetViews>
  <sheetFormatPr defaultRowHeight="14.4" x14ac:dyDescent="0.3"/>
  <cols>
    <col min="1" max="1" width="12.44140625" customWidth="1"/>
    <col min="2" max="3" width="10.44140625" customWidth="1"/>
    <col min="4" max="4" width="10.5546875" customWidth="1"/>
    <col min="5" max="10" width="10.44140625" customWidth="1"/>
  </cols>
  <sheetData>
    <row r="1" spans="1:12" ht="72.599999999999994" customHeight="1" x14ac:dyDescent="0.3">
      <c r="A1" s="25" t="s">
        <v>18</v>
      </c>
      <c r="B1" s="29" t="s">
        <v>19</v>
      </c>
      <c r="C1" s="30"/>
      <c r="D1" s="31"/>
      <c r="E1" s="34" t="s">
        <v>29</v>
      </c>
      <c r="F1" s="35"/>
      <c r="G1" s="34" t="s">
        <v>30</v>
      </c>
      <c r="H1" s="35"/>
      <c r="I1" s="34" t="s">
        <v>31</v>
      </c>
      <c r="J1" s="35"/>
    </row>
    <row r="2" spans="1:12" ht="45.6" customHeight="1" x14ac:dyDescent="0.3">
      <c r="A2" s="25"/>
      <c r="B2" s="27" t="s">
        <v>21</v>
      </c>
      <c r="C2" s="24" t="s">
        <v>20</v>
      </c>
      <c r="D2" s="24"/>
      <c r="E2" s="36" t="s">
        <v>24</v>
      </c>
      <c r="F2" s="38" t="s">
        <v>37</v>
      </c>
      <c r="G2" s="36" t="s">
        <v>25</v>
      </c>
      <c r="H2" s="22" t="s">
        <v>26</v>
      </c>
      <c r="I2" s="36" t="s">
        <v>27</v>
      </c>
      <c r="J2" s="22" t="s">
        <v>28</v>
      </c>
    </row>
    <row r="3" spans="1:12" ht="78.599999999999994" customHeight="1" thickBot="1" x14ac:dyDescent="0.35">
      <c r="A3" s="26"/>
      <c r="B3" s="28"/>
      <c r="C3" s="19" t="s">
        <v>22</v>
      </c>
      <c r="D3" s="19" t="s">
        <v>23</v>
      </c>
      <c r="E3" s="37"/>
      <c r="F3" s="39"/>
      <c r="G3" s="37"/>
      <c r="H3" s="23"/>
      <c r="I3" s="37"/>
      <c r="J3" s="23"/>
    </row>
    <row r="4" spans="1:12" ht="15" thickBot="1" x14ac:dyDescent="0.35">
      <c r="A4" s="14">
        <v>1</v>
      </c>
      <c r="B4" s="13">
        <v>2</v>
      </c>
      <c r="C4" s="11">
        <v>3</v>
      </c>
      <c r="D4" s="11">
        <v>4</v>
      </c>
      <c r="E4" s="11">
        <v>5</v>
      </c>
      <c r="F4" s="11">
        <v>6</v>
      </c>
      <c r="G4" s="11">
        <v>7</v>
      </c>
      <c r="H4" s="11">
        <v>8</v>
      </c>
      <c r="I4" s="11">
        <v>9</v>
      </c>
      <c r="J4" s="18">
        <v>10</v>
      </c>
      <c r="K4" s="32"/>
      <c r="L4" s="33"/>
    </row>
    <row r="5" spans="1:12" x14ac:dyDescent="0.3">
      <c r="A5" s="6" t="s">
        <v>32</v>
      </c>
      <c r="B5" s="16">
        <v>25</v>
      </c>
      <c r="C5" s="16">
        <v>28</v>
      </c>
      <c r="D5" s="16">
        <v>30</v>
      </c>
      <c r="E5" s="16">
        <f>D5-C5</f>
        <v>2</v>
      </c>
      <c r="F5" s="6">
        <f>D5*(C5-B5)</f>
        <v>90</v>
      </c>
      <c r="G5" s="12">
        <f>(D5/C5)*100</f>
        <v>107.14285714285714</v>
      </c>
      <c r="H5" s="5">
        <f>(D5/B5)*100</f>
        <v>120</v>
      </c>
      <c r="I5" s="5">
        <f>C5/100</f>
        <v>0.28000000000000003</v>
      </c>
      <c r="J5" s="5">
        <f>B5/100</f>
        <v>0.25</v>
      </c>
    </row>
    <row r="6" spans="1:12" x14ac:dyDescent="0.3">
      <c r="A6" s="3" t="s">
        <v>33</v>
      </c>
      <c r="B6" s="15">
        <v>45</v>
      </c>
      <c r="C6" s="15">
        <v>47</v>
      </c>
      <c r="D6" s="15">
        <v>65</v>
      </c>
      <c r="E6" s="16">
        <f>D6-C6</f>
        <v>18</v>
      </c>
      <c r="F6" s="6">
        <f>D6*(C6-B6)</f>
        <v>130</v>
      </c>
      <c r="G6" s="12">
        <f t="shared" ref="G6:G8" si="0">(D6/C6)*100</f>
        <v>138.29787234042556</v>
      </c>
      <c r="H6" s="5">
        <f t="shared" ref="H6:H9" si="1">(D6/B6)*100</f>
        <v>144.44444444444443</v>
      </c>
      <c r="I6" s="5">
        <f t="shared" ref="I6:I9" si="2">C6/100</f>
        <v>0.47</v>
      </c>
      <c r="J6" s="5">
        <f t="shared" ref="J6:J9" si="3">B6/100</f>
        <v>0.45</v>
      </c>
    </row>
    <row r="7" spans="1:12" x14ac:dyDescent="0.3">
      <c r="A7" s="3" t="s">
        <v>34</v>
      </c>
      <c r="B7" s="15">
        <v>30</v>
      </c>
      <c r="C7" s="15">
        <v>35</v>
      </c>
      <c r="D7" s="15">
        <v>35</v>
      </c>
      <c r="E7" s="16">
        <f t="shared" ref="E7:E9" si="4">D7-C7</f>
        <v>0</v>
      </c>
      <c r="F7" s="6">
        <f t="shared" ref="F7:F9" si="5">D7*(C7-B7)</f>
        <v>175</v>
      </c>
      <c r="G7" s="12">
        <f t="shared" si="0"/>
        <v>100</v>
      </c>
      <c r="H7" s="5">
        <f t="shared" si="1"/>
        <v>116.66666666666667</v>
      </c>
      <c r="I7" s="5">
        <f t="shared" si="2"/>
        <v>0.35</v>
      </c>
      <c r="J7" s="5">
        <f t="shared" si="3"/>
        <v>0.3</v>
      </c>
    </row>
    <row r="8" spans="1:12" x14ac:dyDescent="0.3">
      <c r="A8" s="3" t="s">
        <v>35</v>
      </c>
      <c r="B8" s="15">
        <v>15</v>
      </c>
      <c r="C8" s="15">
        <v>16</v>
      </c>
      <c r="D8" s="15">
        <v>13</v>
      </c>
      <c r="E8" s="16">
        <f t="shared" si="4"/>
        <v>-3</v>
      </c>
      <c r="F8" s="6">
        <f t="shared" si="5"/>
        <v>13</v>
      </c>
      <c r="G8" s="12">
        <f>(D8/C8)*100</f>
        <v>81.25</v>
      </c>
      <c r="H8" s="5">
        <f t="shared" si="1"/>
        <v>86.666666666666671</v>
      </c>
      <c r="I8" s="5">
        <f t="shared" si="2"/>
        <v>0.16</v>
      </c>
      <c r="J8" s="5">
        <f t="shared" si="3"/>
        <v>0.15</v>
      </c>
    </row>
    <row r="9" spans="1:12" x14ac:dyDescent="0.3">
      <c r="A9" s="17" t="s">
        <v>36</v>
      </c>
      <c r="B9" s="5">
        <f>SUM(B5:B8)</f>
        <v>115</v>
      </c>
      <c r="C9" s="5">
        <f>SUM(C4:C8)</f>
        <v>129</v>
      </c>
      <c r="D9" s="5">
        <f>SUM(D4:D8)</f>
        <v>147</v>
      </c>
      <c r="E9" s="16">
        <f t="shared" si="4"/>
        <v>18</v>
      </c>
      <c r="F9" s="6">
        <f>D9-B9</f>
        <v>32</v>
      </c>
      <c r="G9" s="12">
        <f>(D9/C9)*100</f>
        <v>113.95348837209302</v>
      </c>
      <c r="H9" s="5">
        <f t="shared" si="1"/>
        <v>127.82608695652173</v>
      </c>
      <c r="I9" s="5">
        <f t="shared" si="2"/>
        <v>1.29</v>
      </c>
      <c r="J9" s="5">
        <f>B9/100</f>
        <v>1.1499999999999999</v>
      </c>
    </row>
  </sheetData>
  <mergeCells count="14">
    <mergeCell ref="K4:L4"/>
    <mergeCell ref="E1:F1"/>
    <mergeCell ref="G1:H1"/>
    <mergeCell ref="I1:J1"/>
    <mergeCell ref="E2:E3"/>
    <mergeCell ref="F2:F3"/>
    <mergeCell ref="G2:G3"/>
    <mergeCell ref="H2:H3"/>
    <mergeCell ref="I2:I3"/>
    <mergeCell ref="J2:J3"/>
    <mergeCell ref="C2:D2"/>
    <mergeCell ref="A1:A3"/>
    <mergeCell ref="B2:B3"/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B513D-D3FD-4492-AD65-A001F945EEBF}">
  <dimension ref="A1:F13"/>
  <sheetViews>
    <sheetView workbookViewId="0">
      <selection activeCell="E16" sqref="E16"/>
    </sheetView>
  </sheetViews>
  <sheetFormatPr defaultRowHeight="14.4" x14ac:dyDescent="0.3"/>
  <cols>
    <col min="1" max="6" width="13.33203125" customWidth="1"/>
  </cols>
  <sheetData>
    <row r="1" spans="1:6" ht="24.6" customHeight="1" x14ac:dyDescent="0.3">
      <c r="A1" s="40" t="s">
        <v>38</v>
      </c>
      <c r="B1" s="40"/>
      <c r="C1" s="40"/>
      <c r="D1" s="40"/>
      <c r="E1" s="40"/>
      <c r="F1" s="40"/>
    </row>
    <row r="2" spans="1:6" x14ac:dyDescent="0.3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</row>
    <row r="3" spans="1:6" ht="15.6" customHeight="1" thickBot="1" x14ac:dyDescent="0.35">
      <c r="A3" s="21">
        <v>25.97</v>
      </c>
      <c r="B3" s="21">
        <v>25.84</v>
      </c>
      <c r="C3" s="21">
        <v>25.78</v>
      </c>
      <c r="D3" s="21">
        <v>25.64</v>
      </c>
      <c r="E3" s="21">
        <v>25.67</v>
      </c>
      <c r="F3" s="21">
        <v>25.6</v>
      </c>
    </row>
    <row r="4" spans="1:6" ht="23.4" customHeight="1" x14ac:dyDescent="0.3">
      <c r="A4" s="41" t="s">
        <v>45</v>
      </c>
      <c r="B4" s="43" t="s">
        <v>46</v>
      </c>
      <c r="C4" s="41" t="s">
        <v>47</v>
      </c>
      <c r="D4" s="41"/>
      <c r="E4" s="41" t="s">
        <v>50</v>
      </c>
      <c r="F4" s="41"/>
    </row>
    <row r="5" spans="1:6" ht="18.600000000000001" customHeight="1" thickBot="1" x14ac:dyDescent="0.35">
      <c r="A5" s="42"/>
      <c r="B5" s="44"/>
      <c r="C5" s="20" t="s">
        <v>48</v>
      </c>
      <c r="D5" s="20" t="s">
        <v>49</v>
      </c>
      <c r="E5" s="20" t="s">
        <v>48</v>
      </c>
      <c r="F5" s="20" t="s">
        <v>49</v>
      </c>
    </row>
    <row r="6" spans="1:6" ht="15" thickTop="1" x14ac:dyDescent="0.3">
      <c r="A6" s="2" t="s">
        <v>39</v>
      </c>
      <c r="B6" s="5">
        <v>20</v>
      </c>
      <c r="C6" s="5">
        <v>23</v>
      </c>
      <c r="D6" s="5">
        <v>72</v>
      </c>
      <c r="E6" s="5">
        <f>C6*B6*A3</f>
        <v>11946.199999999999</v>
      </c>
      <c r="F6" s="5">
        <f>D6*B6*A3</f>
        <v>37396.799999999996</v>
      </c>
    </row>
    <row r="7" spans="1:6" x14ac:dyDescent="0.3">
      <c r="A7" s="2" t="s">
        <v>40</v>
      </c>
      <c r="B7" s="2">
        <v>15</v>
      </c>
      <c r="C7" s="2">
        <v>30</v>
      </c>
      <c r="D7" s="2">
        <v>79</v>
      </c>
      <c r="E7" s="5">
        <f>C7*B7*B3</f>
        <v>11628</v>
      </c>
      <c r="F7" s="5">
        <f>D7*B7*B3</f>
        <v>30620.400000000001</v>
      </c>
    </row>
    <row r="8" spans="1:6" x14ac:dyDescent="0.3">
      <c r="A8" s="2" t="s">
        <v>41</v>
      </c>
      <c r="B8" s="2">
        <v>18</v>
      </c>
      <c r="C8" s="2">
        <v>28</v>
      </c>
      <c r="D8" s="2">
        <v>81</v>
      </c>
      <c r="E8" s="5">
        <f>C8*B8*C3</f>
        <v>12993.12</v>
      </c>
      <c r="F8" s="5">
        <f>D8*B8*C3</f>
        <v>37587.240000000005</v>
      </c>
    </row>
    <row r="9" spans="1:6" x14ac:dyDescent="0.3">
      <c r="A9" s="2" t="s">
        <v>42</v>
      </c>
      <c r="B9" s="2">
        <v>36</v>
      </c>
      <c r="C9" s="2">
        <v>27</v>
      </c>
      <c r="D9" s="2">
        <v>85</v>
      </c>
      <c r="E9" s="5">
        <f>C9*B9*D3</f>
        <v>24922.080000000002</v>
      </c>
      <c r="F9" s="5">
        <f>D9*B9*D3</f>
        <v>78458.400000000009</v>
      </c>
    </row>
    <row r="10" spans="1:6" x14ac:dyDescent="0.3">
      <c r="A10" s="2" t="s">
        <v>43</v>
      </c>
      <c r="B10" s="2">
        <v>47</v>
      </c>
      <c r="C10" s="2">
        <v>29</v>
      </c>
      <c r="D10" s="2">
        <v>77</v>
      </c>
      <c r="E10" s="5">
        <f>C10*B10*E3</f>
        <v>34988.21</v>
      </c>
      <c r="F10" s="5">
        <f>D10*B10*E3</f>
        <v>92899.73000000001</v>
      </c>
    </row>
    <row r="11" spans="1:6" ht="15" thickBot="1" x14ac:dyDescent="0.35">
      <c r="A11" s="20" t="s">
        <v>44</v>
      </c>
      <c r="B11" s="20">
        <v>11</v>
      </c>
      <c r="C11" s="20">
        <v>28</v>
      </c>
      <c r="D11" s="20">
        <v>78</v>
      </c>
      <c r="E11" s="20">
        <f>C11*B11*F3</f>
        <v>7884.8</v>
      </c>
      <c r="F11" s="20">
        <f>D11*B11*F3</f>
        <v>21964.800000000003</v>
      </c>
    </row>
    <row r="12" spans="1:6" ht="15" thickTop="1" x14ac:dyDescent="0.3">
      <c r="A12" s="5" t="s">
        <v>51</v>
      </c>
      <c r="B12" s="5">
        <f>SUM(B6:B11)</f>
        <v>147</v>
      </c>
      <c r="C12" s="5" t="s">
        <v>53</v>
      </c>
      <c r="D12" s="5" t="s">
        <v>53</v>
      </c>
      <c r="E12" s="5">
        <f>SUM(E6:E11)</f>
        <v>104362.41</v>
      </c>
      <c r="F12" s="5">
        <f>SUM(F6:F11)</f>
        <v>298927.37000000005</v>
      </c>
    </row>
    <row r="13" spans="1:6" x14ac:dyDescent="0.3">
      <c r="A13" s="2" t="s">
        <v>52</v>
      </c>
      <c r="B13" s="2" t="s">
        <v>53</v>
      </c>
      <c r="C13" s="2">
        <f>SUM(C6:C11)/6</f>
        <v>27.5</v>
      </c>
      <c r="D13" s="2">
        <f>SUM(D6:D11)/6</f>
        <v>78.666666666666671</v>
      </c>
      <c r="E13" s="2" t="s">
        <v>53</v>
      </c>
      <c r="F13" s="2" t="s">
        <v>53</v>
      </c>
    </row>
  </sheetData>
  <mergeCells count="5">
    <mergeCell ref="A1:F1"/>
    <mergeCell ref="A4:A5"/>
    <mergeCell ref="B4:B5"/>
    <mergeCell ref="C4:D4"/>
    <mergeCell ref="E4:F4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2C957-2834-4B85-8ABC-AE5136C76576}">
  <dimension ref="A1:M18"/>
  <sheetViews>
    <sheetView workbookViewId="0">
      <selection activeCell="C20" sqref="C20"/>
    </sheetView>
  </sheetViews>
  <sheetFormatPr defaultRowHeight="14.4" x14ac:dyDescent="0.3"/>
  <cols>
    <col min="1" max="1" width="10.5546875" customWidth="1"/>
  </cols>
  <sheetData>
    <row r="1" spans="1:13" x14ac:dyDescent="0.3">
      <c r="A1" s="3" t="s">
        <v>73</v>
      </c>
      <c r="B1" s="3">
        <v>1</v>
      </c>
    </row>
    <row r="2" spans="1:13" x14ac:dyDescent="0.3">
      <c r="A2" s="3" t="s">
        <v>75</v>
      </c>
      <c r="B2" s="3">
        <v>1</v>
      </c>
    </row>
    <row r="3" spans="1:13" ht="43.2" x14ac:dyDescent="0.3">
      <c r="A3" s="68" t="s">
        <v>74</v>
      </c>
      <c r="B3" s="3">
        <v>10</v>
      </c>
    </row>
    <row r="5" spans="1:13" x14ac:dyDescent="0.3">
      <c r="A5" s="3" t="s">
        <v>76</v>
      </c>
      <c r="B5" s="3">
        <v>1</v>
      </c>
    </row>
    <row r="6" spans="1:13" x14ac:dyDescent="0.3">
      <c r="A6" s="3" t="s">
        <v>75</v>
      </c>
      <c r="B6" s="3">
        <v>1</v>
      </c>
    </row>
    <row r="7" spans="1:13" ht="43.2" x14ac:dyDescent="0.3">
      <c r="A7" s="68" t="s">
        <v>74</v>
      </c>
      <c r="B7" s="3">
        <v>10</v>
      </c>
    </row>
    <row r="8" spans="1:13" x14ac:dyDescent="0.3">
      <c r="C8" s="65"/>
      <c r="D8" s="66">
        <v>1</v>
      </c>
      <c r="E8" s="66">
        <v>2</v>
      </c>
      <c r="F8" s="66">
        <v>3</v>
      </c>
      <c r="G8" s="66">
        <v>4</v>
      </c>
      <c r="H8" s="66">
        <v>5</v>
      </c>
      <c r="I8" s="66">
        <v>6</v>
      </c>
      <c r="J8" s="66">
        <v>7</v>
      </c>
      <c r="K8" s="66">
        <v>8</v>
      </c>
      <c r="L8" s="66">
        <v>9</v>
      </c>
      <c r="M8" s="66">
        <v>10</v>
      </c>
    </row>
    <row r="9" spans="1:13" x14ac:dyDescent="0.3">
      <c r="C9" s="67">
        <v>1</v>
      </c>
      <c r="D9">
        <f>$C9*D$8</f>
        <v>1</v>
      </c>
      <c r="E9">
        <f>$C9*E$8</f>
        <v>2</v>
      </c>
      <c r="F9">
        <f>$C9*F$8</f>
        <v>3</v>
      </c>
      <c r="G9">
        <f>$C9*G$8</f>
        <v>4</v>
      </c>
      <c r="H9">
        <f>$C9*H$8</f>
        <v>5</v>
      </c>
      <c r="I9">
        <f>$C9*I$8</f>
        <v>6</v>
      </c>
      <c r="J9">
        <f>$C9*J$8</f>
        <v>7</v>
      </c>
      <c r="K9">
        <f>$C9*K$8</f>
        <v>8</v>
      </c>
      <c r="L9">
        <f>$C9*L$8</f>
        <v>9</v>
      </c>
      <c r="M9">
        <f>$C9*M$8</f>
        <v>10</v>
      </c>
    </row>
    <row r="10" spans="1:13" x14ac:dyDescent="0.3">
      <c r="C10" s="67">
        <v>2</v>
      </c>
      <c r="D10">
        <f>$C10*D$8</f>
        <v>2</v>
      </c>
      <c r="E10">
        <f>$C10*E$8</f>
        <v>4</v>
      </c>
      <c r="F10">
        <f>$C10*F$8</f>
        <v>6</v>
      </c>
      <c r="G10">
        <f>$C10*G$8</f>
        <v>8</v>
      </c>
      <c r="H10">
        <f>$C10*H$8</f>
        <v>10</v>
      </c>
      <c r="I10">
        <f>$C10*I$8</f>
        <v>12</v>
      </c>
      <c r="J10">
        <f>$C10*J$8</f>
        <v>14</v>
      </c>
      <c r="K10">
        <f>$C10*K$8</f>
        <v>16</v>
      </c>
      <c r="L10">
        <f>$C10*L$8</f>
        <v>18</v>
      </c>
      <c r="M10">
        <f>$C10*M$8</f>
        <v>20</v>
      </c>
    </row>
    <row r="11" spans="1:13" x14ac:dyDescent="0.3">
      <c r="C11" s="67">
        <v>3</v>
      </c>
      <c r="D11">
        <f>$C11*D$8</f>
        <v>3</v>
      </c>
      <c r="E11">
        <f>$C11*E$8</f>
        <v>6</v>
      </c>
      <c r="F11">
        <f>$C11*F$8</f>
        <v>9</v>
      </c>
      <c r="G11">
        <f>$C11*G$8</f>
        <v>12</v>
      </c>
      <c r="H11">
        <f>$C11*H$8</f>
        <v>15</v>
      </c>
      <c r="I11">
        <f>$C11*I$8</f>
        <v>18</v>
      </c>
      <c r="J11">
        <f>$C11*J$8</f>
        <v>21</v>
      </c>
      <c r="K11">
        <f>$C11*K$8</f>
        <v>24</v>
      </c>
      <c r="L11">
        <f>$C11*L$8</f>
        <v>27</v>
      </c>
      <c r="M11">
        <f>$C11*M$8</f>
        <v>30</v>
      </c>
    </row>
    <row r="12" spans="1:13" x14ac:dyDescent="0.3">
      <c r="C12" s="67">
        <v>4</v>
      </c>
      <c r="D12">
        <f>$C12*D$8</f>
        <v>4</v>
      </c>
      <c r="E12">
        <f>$C12*E$8</f>
        <v>8</v>
      </c>
      <c r="F12">
        <f>$C12*F$8</f>
        <v>12</v>
      </c>
      <c r="G12">
        <f>$C12*G$8</f>
        <v>16</v>
      </c>
      <c r="H12">
        <f>$C12*H$8</f>
        <v>20</v>
      </c>
      <c r="I12">
        <f>$C12*I$8</f>
        <v>24</v>
      </c>
      <c r="J12">
        <f>$C12*J$8</f>
        <v>28</v>
      </c>
      <c r="K12">
        <f>$C12*K$8</f>
        <v>32</v>
      </c>
      <c r="L12">
        <f>$C12*L$8</f>
        <v>36</v>
      </c>
      <c r="M12">
        <f>$C12*M$8</f>
        <v>40</v>
      </c>
    </row>
    <row r="13" spans="1:13" x14ac:dyDescent="0.3">
      <c r="C13" s="67">
        <v>5</v>
      </c>
      <c r="D13">
        <f>$C13*D$8</f>
        <v>5</v>
      </c>
      <c r="E13">
        <f>$C13*E$8</f>
        <v>10</v>
      </c>
      <c r="F13">
        <f>$C13*F$8</f>
        <v>15</v>
      </c>
      <c r="G13">
        <f>$C13*G$8</f>
        <v>20</v>
      </c>
      <c r="H13">
        <f>$C13*H$8</f>
        <v>25</v>
      </c>
      <c r="I13">
        <f>$C13*I$8</f>
        <v>30</v>
      </c>
      <c r="J13">
        <f>$C13*J$8</f>
        <v>35</v>
      </c>
      <c r="K13">
        <f>$C13*K$8</f>
        <v>40</v>
      </c>
      <c r="L13">
        <f>$C13*L$8</f>
        <v>45</v>
      </c>
      <c r="M13">
        <f>$C13*M$8</f>
        <v>50</v>
      </c>
    </row>
    <row r="14" spans="1:13" x14ac:dyDescent="0.3">
      <c r="C14" s="67">
        <v>6</v>
      </c>
      <c r="D14">
        <f>$C14*D$8</f>
        <v>6</v>
      </c>
      <c r="E14">
        <f>$C14*E$8</f>
        <v>12</v>
      </c>
      <c r="F14">
        <f>$C14*F$8</f>
        <v>18</v>
      </c>
      <c r="G14">
        <f>$C14*G$8</f>
        <v>24</v>
      </c>
      <c r="H14">
        <f>$C14*H$8</f>
        <v>30</v>
      </c>
      <c r="I14">
        <f>$C14*I$8</f>
        <v>36</v>
      </c>
      <c r="J14">
        <f>$C14*J$8</f>
        <v>42</v>
      </c>
      <c r="K14">
        <f>$C14*K$8</f>
        <v>48</v>
      </c>
      <c r="L14">
        <f>$C14*L$8</f>
        <v>54</v>
      </c>
      <c r="M14">
        <f>$C14*M$8</f>
        <v>60</v>
      </c>
    </row>
    <row r="15" spans="1:13" x14ac:dyDescent="0.3">
      <c r="C15" s="67">
        <v>7</v>
      </c>
      <c r="D15">
        <f>$C15*D$8</f>
        <v>7</v>
      </c>
      <c r="E15">
        <f>$C15*E$8</f>
        <v>14</v>
      </c>
      <c r="F15">
        <f>$C15*F$8</f>
        <v>21</v>
      </c>
      <c r="G15">
        <f>$C15*G$8</f>
        <v>28</v>
      </c>
      <c r="H15">
        <f>$C15*H$8</f>
        <v>35</v>
      </c>
      <c r="I15">
        <f>$C15*I$8</f>
        <v>42</v>
      </c>
      <c r="J15">
        <f>$C15*J$8</f>
        <v>49</v>
      </c>
      <c r="K15">
        <f>$C15*K$8</f>
        <v>56</v>
      </c>
      <c r="L15">
        <f>$C15*L$8</f>
        <v>63</v>
      </c>
      <c r="M15">
        <f>$C15*M$8</f>
        <v>70</v>
      </c>
    </row>
    <row r="16" spans="1:13" x14ac:dyDescent="0.3">
      <c r="C16" s="67">
        <v>8</v>
      </c>
      <c r="D16">
        <f>$C16*D$8</f>
        <v>8</v>
      </c>
      <c r="E16">
        <f>$C16*E$8</f>
        <v>16</v>
      </c>
      <c r="F16">
        <f>$C16*F$8</f>
        <v>24</v>
      </c>
      <c r="G16">
        <f>$C16*G$8</f>
        <v>32</v>
      </c>
      <c r="H16">
        <f>$C16*H$8</f>
        <v>40</v>
      </c>
      <c r="I16">
        <f>$C16*I$8</f>
        <v>48</v>
      </c>
      <c r="J16">
        <f>$C16*J$8</f>
        <v>56</v>
      </c>
      <c r="K16">
        <f>$C16*K$8</f>
        <v>64</v>
      </c>
      <c r="L16">
        <f>$C16*L$8</f>
        <v>72</v>
      </c>
      <c r="M16">
        <f>$C16*M$8</f>
        <v>80</v>
      </c>
    </row>
    <row r="17" spans="3:13" x14ac:dyDescent="0.3">
      <c r="C17" s="67">
        <v>9</v>
      </c>
      <c r="D17">
        <f>$C17*D$8</f>
        <v>9</v>
      </c>
      <c r="E17">
        <f>$C17*E$8</f>
        <v>18</v>
      </c>
      <c r="F17">
        <f>$C17*F$8</f>
        <v>27</v>
      </c>
      <c r="G17">
        <f>$C17*G$8</f>
        <v>36</v>
      </c>
      <c r="H17">
        <f>$C17*H$8</f>
        <v>45</v>
      </c>
      <c r="I17">
        <f>$C17*I$8</f>
        <v>54</v>
      </c>
      <c r="J17">
        <f>$C17*J$8</f>
        <v>63</v>
      </c>
      <c r="K17">
        <f>$C17*K$8</f>
        <v>72</v>
      </c>
      <c r="L17">
        <f>$C17*L$8</f>
        <v>81</v>
      </c>
      <c r="M17">
        <f>$C17*M$8</f>
        <v>90</v>
      </c>
    </row>
    <row r="18" spans="3:13" x14ac:dyDescent="0.3">
      <c r="C18" s="67">
        <v>10</v>
      </c>
      <c r="D18">
        <f>$C18*D$8</f>
        <v>10</v>
      </c>
      <c r="E18">
        <f>$C18*E$8</f>
        <v>20</v>
      </c>
      <c r="F18">
        <f>$C18*F$8</f>
        <v>30</v>
      </c>
      <c r="G18">
        <f>$C18*G$8</f>
        <v>40</v>
      </c>
      <c r="H18">
        <f>$C18*H$8</f>
        <v>50</v>
      </c>
      <c r="I18">
        <f>$C18*I$8</f>
        <v>60</v>
      </c>
      <c r="J18">
        <f>$C18*J$8</f>
        <v>70</v>
      </c>
      <c r="K18">
        <f>$C18*K$8</f>
        <v>80</v>
      </c>
      <c r="L18">
        <f>$C18*L$8</f>
        <v>90</v>
      </c>
      <c r="M18">
        <f>$C18*M$8</f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9DD2F-D36B-49FD-99EF-CE70690C067F}">
  <dimension ref="A1:F6"/>
  <sheetViews>
    <sheetView workbookViewId="0">
      <selection activeCell="I10" sqref="I10"/>
    </sheetView>
  </sheetViews>
  <sheetFormatPr defaultColWidth="13.88671875" defaultRowHeight="19.8" customHeight="1" x14ac:dyDescent="0.3"/>
  <sheetData>
    <row r="1" spans="1:6" ht="19.8" customHeight="1" thickBot="1" x14ac:dyDescent="0.35">
      <c r="A1" s="69" t="s">
        <v>72</v>
      </c>
      <c r="B1" s="64" t="s">
        <v>71</v>
      </c>
      <c r="C1" s="64"/>
      <c r="D1" s="64"/>
      <c r="E1" s="64"/>
      <c r="F1" s="64"/>
    </row>
    <row r="2" spans="1:6" ht="19.8" customHeight="1" x14ac:dyDescent="0.3">
      <c r="A2" s="70"/>
      <c r="B2" s="63">
        <v>42972</v>
      </c>
      <c r="C2" s="63">
        <v>42974</v>
      </c>
      <c r="D2" s="63">
        <v>42976</v>
      </c>
      <c r="E2" s="63">
        <v>42978</v>
      </c>
      <c r="F2" s="63">
        <v>42980</v>
      </c>
    </row>
    <row r="3" spans="1:6" ht="19.8" customHeight="1" x14ac:dyDescent="0.3">
      <c r="A3" s="4" t="s">
        <v>67</v>
      </c>
      <c r="B3" s="4">
        <v>26</v>
      </c>
      <c r="C3" s="4">
        <v>22</v>
      </c>
      <c r="D3" s="4">
        <v>19</v>
      </c>
      <c r="E3" s="4">
        <v>18</v>
      </c>
      <c r="F3" s="4">
        <v>15</v>
      </c>
    </row>
    <row r="4" spans="1:6" ht="19.8" customHeight="1" x14ac:dyDescent="0.3">
      <c r="A4" s="4" t="s">
        <v>68</v>
      </c>
      <c r="B4" s="4">
        <v>22</v>
      </c>
      <c r="C4" s="4">
        <v>21</v>
      </c>
      <c r="D4" s="4">
        <v>17</v>
      </c>
      <c r="E4" s="4">
        <v>24</v>
      </c>
      <c r="F4" s="4">
        <v>15</v>
      </c>
    </row>
    <row r="5" spans="1:6" ht="19.8" customHeight="1" x14ac:dyDescent="0.3">
      <c r="A5" s="4" t="s">
        <v>69</v>
      </c>
      <c r="B5" s="4">
        <v>25</v>
      </c>
      <c r="C5" s="4">
        <v>23</v>
      </c>
      <c r="D5" s="4">
        <v>18</v>
      </c>
      <c r="E5" s="4">
        <v>20</v>
      </c>
      <c r="F5" s="4">
        <v>12</v>
      </c>
    </row>
    <row r="6" spans="1:6" ht="19.8" customHeight="1" x14ac:dyDescent="0.3">
      <c r="A6" s="4" t="s">
        <v>70</v>
      </c>
      <c r="B6" s="4">
        <v>29</v>
      </c>
      <c r="C6" s="4">
        <v>26</v>
      </c>
      <c r="D6" s="4">
        <v>20</v>
      </c>
      <c r="E6" s="4">
        <v>22</v>
      </c>
      <c r="F6" s="4">
        <v>17</v>
      </c>
    </row>
  </sheetData>
  <mergeCells count="2">
    <mergeCell ref="A1:A2"/>
    <mergeCell ref="B1:F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93DC4-6E09-429D-B89B-F47CA8BF195E}">
  <dimension ref="A1:J13"/>
  <sheetViews>
    <sheetView zoomScale="55" zoomScaleNormal="55" workbookViewId="0">
      <selection activeCell="N16" sqref="N16"/>
    </sheetView>
  </sheetViews>
  <sheetFormatPr defaultRowHeight="14.4" x14ac:dyDescent="0.3"/>
  <cols>
    <col min="1" max="1" width="12.109375" customWidth="1"/>
    <col min="3" max="3" width="11.77734375" customWidth="1"/>
    <col min="4" max="4" width="15" customWidth="1"/>
    <col min="5" max="5" width="15.44140625" customWidth="1"/>
    <col min="6" max="6" width="25.88671875" customWidth="1"/>
    <col min="7" max="7" width="17.21875" customWidth="1"/>
    <col min="8" max="8" width="14.77734375" customWidth="1"/>
  </cols>
  <sheetData>
    <row r="1" spans="1:10" x14ac:dyDescent="0.3">
      <c r="A1" s="48" t="s">
        <v>54</v>
      </c>
      <c r="B1" s="49" t="s">
        <v>55</v>
      </c>
      <c r="C1" s="50" t="s">
        <v>56</v>
      </c>
      <c r="D1" s="51"/>
      <c r="E1" s="51"/>
      <c r="F1" s="51"/>
      <c r="G1" s="51"/>
      <c r="H1" s="52"/>
      <c r="I1" s="53" t="s">
        <v>57</v>
      </c>
      <c r="J1" s="54"/>
    </row>
    <row r="2" spans="1:10" ht="27.6" customHeight="1" x14ac:dyDescent="0.3">
      <c r="A2" s="55"/>
      <c r="B2" s="56"/>
      <c r="C2" s="71">
        <v>200</v>
      </c>
      <c r="D2" s="72"/>
      <c r="E2" s="71">
        <v>215</v>
      </c>
      <c r="F2" s="72"/>
      <c r="G2" s="71">
        <v>230</v>
      </c>
      <c r="H2" s="72"/>
      <c r="I2" s="57"/>
      <c r="J2" s="58"/>
    </row>
    <row r="3" spans="1:10" ht="96.6" customHeight="1" x14ac:dyDescent="0.3">
      <c r="A3" s="59"/>
      <c r="B3" s="60"/>
      <c r="C3" s="61" t="s">
        <v>58</v>
      </c>
      <c r="D3" s="62" t="s">
        <v>59</v>
      </c>
      <c r="E3" s="61" t="s">
        <v>58</v>
      </c>
      <c r="F3" s="62" t="s">
        <v>59</v>
      </c>
      <c r="G3" s="61" t="s">
        <v>58</v>
      </c>
      <c r="H3" s="62" t="s">
        <v>59</v>
      </c>
      <c r="I3" s="62" t="s">
        <v>59</v>
      </c>
      <c r="J3" s="62" t="s">
        <v>60</v>
      </c>
    </row>
    <row r="4" spans="1:10" x14ac:dyDescent="0.3">
      <c r="A4" s="45" t="s">
        <v>61</v>
      </c>
      <c r="B4" s="46">
        <v>256</v>
      </c>
      <c r="C4" s="47">
        <v>0.4</v>
      </c>
      <c r="D4" s="47">
        <f>C4*B4*C$2</f>
        <v>20480</v>
      </c>
      <c r="E4" s="47">
        <v>0.4</v>
      </c>
      <c r="F4" s="47">
        <f>C4*B4*E2</f>
        <v>22016</v>
      </c>
      <c r="G4" s="47">
        <v>0.4</v>
      </c>
      <c r="H4" s="47">
        <f>G4*B4*G2</f>
        <v>23552</v>
      </c>
      <c r="I4" s="47">
        <f>SUM(H4,F4,D4)</f>
        <v>66048</v>
      </c>
      <c r="J4" s="47">
        <f>I4/I$13*100</f>
        <v>10.903265053110662</v>
      </c>
    </row>
    <row r="5" spans="1:10" x14ac:dyDescent="0.3">
      <c r="A5" s="45" t="s">
        <v>62</v>
      </c>
      <c r="B5" s="46">
        <v>134</v>
      </c>
      <c r="C5" s="47">
        <v>0.4</v>
      </c>
      <c r="D5" s="47">
        <f>C5*B5*C$2</f>
        <v>10720</v>
      </c>
      <c r="E5" s="47">
        <v>0.4</v>
      </c>
      <c r="F5" s="47">
        <f>C5*B5*E2</f>
        <v>11524</v>
      </c>
      <c r="G5" s="47">
        <v>0.4</v>
      </c>
      <c r="H5" s="47">
        <f>G5*B5*G2</f>
        <v>12328</v>
      </c>
      <c r="I5" s="47">
        <f t="shared" ref="I5:I9" si="0">SUM(H5,F5,D5)</f>
        <v>34572</v>
      </c>
      <c r="J5" s="47">
        <f>I5/I$13*100</f>
        <v>5.707177801237612</v>
      </c>
    </row>
    <row r="6" spans="1:10" x14ac:dyDescent="0.3">
      <c r="A6" s="45" t="s">
        <v>63</v>
      </c>
      <c r="B6" s="46">
        <v>99</v>
      </c>
      <c r="C6" s="47">
        <v>0.4</v>
      </c>
      <c r="D6" s="47">
        <f t="shared" ref="D6:D9" si="1">C6*B6*C$2</f>
        <v>7920</v>
      </c>
      <c r="E6" s="47">
        <v>0.3</v>
      </c>
      <c r="F6" s="47">
        <f>C6*B6*E2</f>
        <v>8514</v>
      </c>
      <c r="G6" s="47">
        <v>0.3</v>
      </c>
      <c r="H6" s="47">
        <f>G6*B6*G2</f>
        <v>6831</v>
      </c>
      <c r="I6" s="47">
        <f t="shared" si="0"/>
        <v>23265</v>
      </c>
      <c r="J6" s="47">
        <f t="shared" ref="J6:J9" si="2">I6/I$13*100</f>
        <v>3.8406077619400971</v>
      </c>
    </row>
    <row r="7" spans="1:10" x14ac:dyDescent="0.3">
      <c r="A7" s="45" t="s">
        <v>64</v>
      </c>
      <c r="B7" s="46">
        <v>455</v>
      </c>
      <c r="C7" s="47">
        <v>0.8</v>
      </c>
      <c r="D7" s="47">
        <f t="shared" si="1"/>
        <v>72800</v>
      </c>
      <c r="E7" s="47">
        <v>0.6</v>
      </c>
      <c r="F7" s="47">
        <f>C7*B7*E2</f>
        <v>78260</v>
      </c>
      <c r="G7" s="47">
        <v>0.4</v>
      </c>
      <c r="H7" s="47">
        <f>G7*B7*G2</f>
        <v>41860</v>
      </c>
      <c r="I7" s="47">
        <f t="shared" si="0"/>
        <v>192920</v>
      </c>
      <c r="J7" s="47">
        <f t="shared" si="2"/>
        <v>31.847412397742687</v>
      </c>
    </row>
    <row r="8" spans="1:10" x14ac:dyDescent="0.3">
      <c r="A8" s="45" t="s">
        <v>65</v>
      </c>
      <c r="B8" s="46">
        <v>240</v>
      </c>
      <c r="C8" s="47">
        <v>0.6</v>
      </c>
      <c r="D8" s="47">
        <f t="shared" si="1"/>
        <v>28800</v>
      </c>
      <c r="E8" s="47">
        <v>0.3</v>
      </c>
      <c r="F8" s="47">
        <f>C8*B8*E2</f>
        <v>30960</v>
      </c>
      <c r="G8" s="47">
        <v>0.2</v>
      </c>
      <c r="H8" s="47">
        <f>G8*B8*G2</f>
        <v>11040</v>
      </c>
      <c r="I8" s="47">
        <f t="shared" si="0"/>
        <v>70800</v>
      </c>
      <c r="J8" s="47">
        <f t="shared" si="2"/>
        <v>11.687729617251618</v>
      </c>
    </row>
    <row r="9" spans="1:10" x14ac:dyDescent="0.3">
      <c r="A9" s="45" t="s">
        <v>66</v>
      </c>
      <c r="B9" s="46">
        <v>789</v>
      </c>
      <c r="C9" s="47">
        <v>0.5</v>
      </c>
      <c r="D9" s="47">
        <f t="shared" si="1"/>
        <v>78900</v>
      </c>
      <c r="E9" s="47">
        <v>0.6</v>
      </c>
      <c r="F9" s="47">
        <f>C9*B9*E2</f>
        <v>84817.5</v>
      </c>
      <c r="G9" s="47">
        <v>0.3</v>
      </c>
      <c r="H9" s="47">
        <f>G9*B9*G2</f>
        <v>54441</v>
      </c>
      <c r="I9" s="47">
        <f t="shared" si="0"/>
        <v>218158.5</v>
      </c>
      <c r="J9" s="47">
        <f t="shared" si="2"/>
        <v>36.01380736871733</v>
      </c>
    </row>
    <row r="12" spans="1:10" ht="15" thickBot="1" x14ac:dyDescent="0.35"/>
    <row r="13" spans="1:10" ht="15" thickBot="1" x14ac:dyDescent="0.35">
      <c r="H13" s="73" t="s">
        <v>77</v>
      </c>
      <c r="I13" s="74">
        <f>SUM(I4:I9)</f>
        <v>605763.5</v>
      </c>
    </row>
  </sheetData>
  <mergeCells count="7">
    <mergeCell ref="A1:A3"/>
    <mergeCell ref="B1:B3"/>
    <mergeCell ref="C1:H1"/>
    <mergeCell ref="I1:J2"/>
    <mergeCell ref="C2:D2"/>
    <mergeCell ref="E2:F2"/>
    <mergeCell ref="G2:H2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01F52-46F8-460B-94B5-9089D4EF404A}">
  <dimension ref="A1:C9"/>
  <sheetViews>
    <sheetView workbookViewId="0">
      <selection activeCell="K11" sqref="K11"/>
    </sheetView>
  </sheetViews>
  <sheetFormatPr defaultRowHeight="14.4" x14ac:dyDescent="0.3"/>
  <cols>
    <col min="1" max="3" width="18.6640625" customWidth="1"/>
  </cols>
  <sheetData>
    <row r="1" spans="1:3" ht="31.2" customHeight="1" x14ac:dyDescent="0.3">
      <c r="A1" s="24" t="s">
        <v>78</v>
      </c>
      <c r="B1" s="24" t="s">
        <v>87</v>
      </c>
      <c r="C1" s="24"/>
    </row>
    <row r="2" spans="1:3" ht="31.2" customHeight="1" x14ac:dyDescent="0.3">
      <c r="A2" s="24"/>
      <c r="B2" s="75" t="s">
        <v>88</v>
      </c>
      <c r="C2" s="75" t="s">
        <v>79</v>
      </c>
    </row>
    <row r="3" spans="1:3" ht="31.2" customHeight="1" x14ac:dyDescent="0.3">
      <c r="A3" s="4" t="s">
        <v>80</v>
      </c>
      <c r="B3" s="4">
        <v>42726.400000000001</v>
      </c>
      <c r="C3" s="4">
        <f>B3/B$9*100</f>
        <v>70.807418418771761</v>
      </c>
    </row>
    <row r="4" spans="1:3" ht="31.2" customHeight="1" x14ac:dyDescent="0.3">
      <c r="A4" s="4" t="s">
        <v>81</v>
      </c>
      <c r="B4" s="4">
        <v>10633.1</v>
      </c>
      <c r="C4" s="4">
        <f t="shared" ref="C4:C8" si="0">B4/B$9*100</f>
        <v>17.621479010369278</v>
      </c>
    </row>
    <row r="5" spans="1:3" ht="31.2" customHeight="1" x14ac:dyDescent="0.3">
      <c r="A5" s="4" t="s">
        <v>82</v>
      </c>
      <c r="B5" s="4">
        <v>2552.9</v>
      </c>
      <c r="C5" s="4">
        <f t="shared" si="0"/>
        <v>4.230739273172615</v>
      </c>
    </row>
    <row r="6" spans="1:3" ht="31.2" customHeight="1" x14ac:dyDescent="0.3">
      <c r="A6" s="4" t="s">
        <v>83</v>
      </c>
      <c r="B6" s="4">
        <v>982.3</v>
      </c>
      <c r="C6" s="4">
        <f t="shared" si="0"/>
        <v>1.6278958000851815</v>
      </c>
    </row>
    <row r="7" spans="1:3" ht="31.2" customHeight="1" x14ac:dyDescent="0.3">
      <c r="A7" s="4" t="s">
        <v>84</v>
      </c>
      <c r="B7" s="4">
        <v>1020.6</v>
      </c>
      <c r="C7" s="4">
        <f t="shared" si="0"/>
        <v>1.6913676611696387</v>
      </c>
    </row>
    <row r="8" spans="1:3" ht="31.2" customHeight="1" x14ac:dyDescent="0.3">
      <c r="A8" s="4" t="s">
        <v>85</v>
      </c>
      <c r="B8" s="4">
        <v>2426.4</v>
      </c>
      <c r="C8" s="4">
        <f t="shared" si="0"/>
        <v>4.0210998364315218</v>
      </c>
    </row>
    <row r="9" spans="1:3" ht="31.2" customHeight="1" x14ac:dyDescent="0.3">
      <c r="A9" s="75" t="s">
        <v>86</v>
      </c>
      <c r="B9" s="4">
        <f>SUM(B3:B8)</f>
        <v>60341.700000000004</v>
      </c>
      <c r="C9" s="76">
        <v>1</v>
      </c>
    </row>
  </sheetData>
  <mergeCells count="2">
    <mergeCell ref="A1:A2"/>
    <mergeCell ref="B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Таблиця 1</vt:lpstr>
      <vt:lpstr>Таблиця 2</vt:lpstr>
      <vt:lpstr>Таблиця 3</vt:lpstr>
      <vt:lpstr>Таблиця_множення</vt:lpstr>
      <vt:lpstr>Таблиця 4</vt:lpstr>
      <vt:lpstr>Таблиця 5</vt:lpstr>
      <vt:lpstr>Таблиця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Yosef Nademo</dc:creator>
  <cp:lastModifiedBy>Йосеф Айєлєвич Надемо</cp:lastModifiedBy>
  <dcterms:created xsi:type="dcterms:W3CDTF">2024-11-28T09:54:13Z</dcterms:created>
  <dcterms:modified xsi:type="dcterms:W3CDTF">2024-11-28T15:42:09Z</dcterms:modified>
</cp:coreProperties>
</file>