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campusuccedu-my.sharepoint.com/personal/jose_martinezlozan_campusucc_edu_co/Documents/Semestre_7/A_Ing_del_Software_y_Requerimie/"/>
    </mc:Choice>
  </mc:AlternateContent>
  <xr:revisionPtr revIDLastSave="121" documentId="8_{F3811987-FAEF-4F23-AF52-689D2420564D}" xr6:coauthVersionLast="45" xr6:coauthVersionMax="45" xr10:uidLastSave="{CEFD4757-F1CF-4FCE-A6E4-B233E95771AB}"/>
  <bookViews>
    <workbookView xWindow="-120" yWindow="-120" windowWidth="20730" windowHeight="11760" xr2:uid="{62FADA92-7EC1-4AC9-9082-A929FFBB323A}"/>
  </bookViews>
  <sheets>
    <sheet name="MODELO ESTIMACION" sheetId="1" r:id="rId1"/>
    <sheet name="REQUERIMIENTOS" sheetId="2" r:id="rId2"/>
    <sheet name="Hoja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4" i="1" l="1"/>
  <c r="X2" i="1" l="1"/>
  <c r="K2" i="1"/>
  <c r="L49" i="1" l="1"/>
  <c r="N48" i="1"/>
  <c r="M50" i="1" s="1"/>
  <c r="L48"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5" i="1"/>
  <c r="N46" i="1"/>
  <c r="N47"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10" i="1"/>
  <c r="L46" i="1"/>
  <c r="L47"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N49" i="1" l="1"/>
  <c r="J5" i="1"/>
  <c r="J25" i="1"/>
  <c r="J26" i="1"/>
  <c r="J27" i="1"/>
  <c r="J28" i="1"/>
  <c r="J29" i="1"/>
  <c r="J30" i="1"/>
  <c r="J31" i="1"/>
  <c r="J32" i="1"/>
  <c r="J33" i="1"/>
  <c r="J34" i="1"/>
  <c r="J35" i="1"/>
  <c r="J36" i="1"/>
  <c r="J37" i="1"/>
  <c r="J38" i="1"/>
  <c r="J39" i="1"/>
  <c r="J40" i="1"/>
  <c r="J41" i="1"/>
  <c r="J42" i="1"/>
  <c r="J43" i="1"/>
  <c r="J44" i="1"/>
  <c r="J45" i="1"/>
  <c r="J46" i="1"/>
  <c r="J47" i="1"/>
  <c r="J20" i="1"/>
  <c r="J21" i="1"/>
  <c r="J22" i="1"/>
  <c r="J23" i="1"/>
  <c r="J24" i="1"/>
  <c r="J14" i="1"/>
  <c r="J15" i="1"/>
  <c r="J16" i="1"/>
  <c r="J17" i="1"/>
  <c r="J18" i="1"/>
  <c r="J19" i="1"/>
  <c r="J10" i="1"/>
  <c r="J11" i="1"/>
  <c r="J12" i="1"/>
  <c r="J13" i="1"/>
  <c r="J9" i="1" l="1"/>
  <c r="J8" i="1"/>
  <c r="M8" i="1" s="1"/>
  <c r="J7" i="1"/>
  <c r="M7" i="1" s="1"/>
  <c r="J4" i="1"/>
  <c r="M4" i="1" s="1"/>
  <c r="M5" i="1"/>
  <c r="J6" i="1"/>
  <c r="M6" i="1" s="1"/>
  <c r="S4" i="1"/>
  <c r="S5" i="1" s="1"/>
  <c r="S6" i="1" s="1"/>
  <c r="R5" i="1"/>
  <c r="R6" i="1" s="1"/>
  <c r="Q5" i="1"/>
  <c r="Q6" i="1" s="1"/>
  <c r="W2" i="1"/>
  <c r="W3" i="1"/>
  <c r="T4" i="1"/>
  <c r="U4" i="1"/>
  <c r="U2" i="1"/>
  <c r="T2" i="1"/>
  <c r="V2" i="1"/>
  <c r="V4" i="1"/>
  <c r="X3" i="1"/>
  <c r="X4" i="1"/>
  <c r="N9" i="1" l="1"/>
  <c r="M9" i="1"/>
  <c r="T5" i="1"/>
  <c r="T6" i="1" s="1"/>
  <c r="U5" i="1"/>
  <c r="U6" i="1" s="1"/>
  <c r="L7" i="1"/>
  <c r="L8" i="1"/>
  <c r="L9" i="1"/>
  <c r="V5" i="1"/>
  <c r="V6" i="1" s="1"/>
  <c r="W5" i="1"/>
  <c r="W6" i="1" s="1"/>
  <c r="N6" i="1"/>
  <c r="L6" i="1"/>
  <c r="N5" i="1"/>
  <c r="L5" i="1"/>
  <c r="N4" i="1"/>
  <c r="L4" i="1"/>
  <c r="N7" i="1"/>
  <c r="N8" i="1"/>
  <c r="J3" i="1"/>
  <c r="M3" i="1" s="1"/>
  <c r="J2" i="1"/>
  <c r="N2" i="1" l="1"/>
  <c r="L2" i="1"/>
  <c r="M2" i="1"/>
  <c r="N3" i="1"/>
  <c r="L3" i="1"/>
</calcChain>
</file>

<file path=xl/sharedStrings.xml><?xml version="1.0" encoding="utf-8"?>
<sst xmlns="http://schemas.openxmlformats.org/spreadsheetml/2006/main" count="439" uniqueCount="280">
  <si>
    <t>TIPO APLICACIÓN</t>
  </si>
  <si>
    <t>Alcance</t>
  </si>
  <si>
    <t>CAPAS</t>
  </si>
  <si>
    <t>Tipo Elemento</t>
  </si>
  <si>
    <t>Elemento</t>
  </si>
  <si>
    <t>Esfuerzo HH x Und</t>
  </si>
  <si>
    <t>PERFIL PRO</t>
  </si>
  <si>
    <t>PROYECTO COOPETRANS</t>
  </si>
  <si>
    <t>Ref Requerimientos</t>
  </si>
  <si>
    <t>TOTAL HH Esfuerzo</t>
  </si>
  <si>
    <t>Dias HH Calendario - Fabrica Clasica</t>
  </si>
  <si>
    <t>COSTO Fabrica Clasica</t>
  </si>
  <si>
    <t>Dias HH Fabrica Continuas</t>
  </si>
  <si>
    <t>COSTO Fabrica Continua THH</t>
  </si>
  <si>
    <t>COSTO X H (COL)</t>
  </si>
  <si>
    <t>COSTO X H (INDIA)</t>
  </si>
  <si>
    <t>COSTO X H (BRA)</t>
  </si>
  <si>
    <t>COSTO X H (South AFRICA)</t>
  </si>
  <si>
    <t>COSTO X H (AFRICA Meridional)</t>
  </si>
  <si>
    <t>COSTO X H EUROPA</t>
  </si>
  <si>
    <t>COSTO X H ASIA</t>
  </si>
  <si>
    <t>Regla de 3</t>
  </si>
  <si>
    <t>WEB</t>
  </si>
  <si>
    <t>Usuario Final</t>
  </si>
  <si>
    <t>FRONT-END</t>
  </si>
  <si>
    <t>Presentacion</t>
  </si>
  <si>
    <t>Look and Feel (CSS, JS, HTML, WIDGETS)</t>
  </si>
  <si>
    <t>Ing Multimedia</t>
  </si>
  <si>
    <t>Interfaz de Usuario</t>
  </si>
  <si>
    <t>Parrilla de Opciones</t>
  </si>
  <si>
    <t>Ing Sistemas</t>
  </si>
  <si>
    <t>Captura de Informacion</t>
  </si>
  <si>
    <t>Tecnologo de Sistemas</t>
  </si>
  <si>
    <t>Bandejas de Gestion</t>
  </si>
  <si>
    <t>COSTO TOTAL</t>
  </si>
  <si>
    <t>Lanzamiento de Procesos</t>
  </si>
  <si>
    <t>Cifra Universal 1.68</t>
  </si>
  <si>
    <t>Consulta de Informacion</t>
  </si>
  <si>
    <t>20 dias</t>
  </si>
  <si>
    <t>25 dias</t>
  </si>
  <si>
    <t>28 dias</t>
  </si>
  <si>
    <t>Dialogo Transaccional</t>
  </si>
  <si>
    <t>CHINO Mandarin</t>
  </si>
  <si>
    <t>8 Horas</t>
  </si>
  <si>
    <t>7 horas</t>
  </si>
  <si>
    <t>10 horas</t>
  </si>
  <si>
    <t>Dialogo de Validacion</t>
  </si>
  <si>
    <t>CHINO Cantones</t>
  </si>
  <si>
    <t>Sistemas de Terceros</t>
  </si>
  <si>
    <t>INTEGRACION</t>
  </si>
  <si>
    <t>Notificaciones</t>
  </si>
  <si>
    <t>Mensajeria SMS</t>
  </si>
  <si>
    <t>Español</t>
  </si>
  <si>
    <t>Mensajeria Email</t>
  </si>
  <si>
    <t>Ingles</t>
  </si>
  <si>
    <t>INGLES</t>
  </si>
  <si>
    <t>Comunicación Telefonica</t>
  </si>
  <si>
    <t>Portugues</t>
  </si>
  <si>
    <t>Flujos de Informacion</t>
  </si>
  <si>
    <t>Enviar Archivos</t>
  </si>
  <si>
    <t>Frances</t>
  </si>
  <si>
    <t>Recibir Archivos</t>
  </si>
  <si>
    <t>Integracion Dispositivos</t>
  </si>
  <si>
    <t>Usar Dispositivos del movil - API Camara, Audio, GPS</t>
  </si>
  <si>
    <t>Transaccional</t>
  </si>
  <si>
    <t>Llamar una API</t>
  </si>
  <si>
    <t>Exponer una API</t>
  </si>
  <si>
    <t>Consumir un Servicio</t>
  </si>
  <si>
    <t>Exponer un Servicio</t>
  </si>
  <si>
    <t>Interfaz Estandar</t>
  </si>
  <si>
    <t>Logica de Negocio</t>
  </si>
  <si>
    <t>BACK-END</t>
  </si>
  <si>
    <t>Funcionalidades</t>
  </si>
  <si>
    <t>Programa o Algoritmo</t>
  </si>
  <si>
    <t>Funciones Recursivas</t>
  </si>
  <si>
    <t>Clases</t>
  </si>
  <si>
    <t>Rutinas de Scritps</t>
  </si>
  <si>
    <t>Mapeo de Informacion (Tablas)</t>
  </si>
  <si>
    <t>DML</t>
  </si>
  <si>
    <t>Procedimientos Almacenados</t>
  </si>
  <si>
    <t>Funciones de Manipulacion de Datos</t>
  </si>
  <si>
    <t>Informacion</t>
  </si>
  <si>
    <t>PERSISTENCIA</t>
  </si>
  <si>
    <t>DDL</t>
  </si>
  <si>
    <t>Bases de Datos</t>
  </si>
  <si>
    <t>Tablas</t>
  </si>
  <si>
    <t>Archivos</t>
  </si>
  <si>
    <t>Dominios de Objetos</t>
  </si>
  <si>
    <t>Roles</t>
  </si>
  <si>
    <t>Drivers</t>
  </si>
  <si>
    <t>Ejecucion de Procesos</t>
  </si>
  <si>
    <t>INFRAESTRUCTURA</t>
  </si>
  <si>
    <t>Servidores</t>
  </si>
  <si>
    <t>Servidor de Aplicaciones</t>
  </si>
  <si>
    <t>Servidor de Base de Datos</t>
  </si>
  <si>
    <t>Servidor de Proxy</t>
  </si>
  <si>
    <t>Servidor de Ejecucion de Procesos Batch</t>
  </si>
  <si>
    <t>Servicio</t>
  </si>
  <si>
    <t>Nube</t>
  </si>
  <si>
    <t>Comunicación TI</t>
  </si>
  <si>
    <t>NETWORKING</t>
  </si>
  <si>
    <t>Seguridad</t>
  </si>
  <si>
    <t>Firewall</t>
  </si>
  <si>
    <t>Certificados de Seguridad</t>
  </si>
  <si>
    <t>Protocolos de Comunicación</t>
  </si>
  <si>
    <t>Redes</t>
  </si>
  <si>
    <t>DSL de Internet</t>
  </si>
  <si>
    <t>Planeacion</t>
  </si>
  <si>
    <t>*DEFINICION</t>
  </si>
  <si>
    <t>Diseños</t>
  </si>
  <si>
    <t>Arquitectura</t>
  </si>
  <si>
    <t>Prototipos</t>
  </si>
  <si>
    <t>Modelo Entidad Relacion</t>
  </si>
  <si>
    <t>Plan de Implementacion</t>
  </si>
  <si>
    <t>Gestion y Planeacion del Proyecto</t>
  </si>
  <si>
    <t>Cod Requerimiento</t>
  </si>
  <si>
    <t>[LUGAR, TIEMPO, EVENTO, OBJETO]</t>
  </si>
  <si>
    <t>debe,deberá, no debe, no deberá</t>
  </si>
  <si>
    <t>[ACCIÓN, VERBO, SENTENCIA]</t>
  </si>
  <si>
    <t>[AQUIEN,SUJETO]</t>
  </si>
  <si>
    <t>[RESULTADO, CONSECUENCIA]</t>
  </si>
  <si>
    <t>REQUERIMIENTO</t>
  </si>
  <si>
    <t>Cuando se ingrese en la aplicación, el sistema</t>
  </si>
  <si>
    <t>debe</t>
  </si>
  <si>
    <t>permitir</t>
  </si>
  <si>
    <t>al usuario</t>
  </si>
  <si>
    <t>crear una cuenta</t>
  </si>
  <si>
    <t>Cuando el conductor ya se encuentra registrado en la aplicación de socios , el sistema</t>
  </si>
  <si>
    <t>deberá</t>
  </si>
  <si>
    <t>permitir la creación</t>
  </si>
  <si>
    <t>al conductor</t>
  </si>
  <si>
    <t>del número de sillas del bus que va a conducir y el sistema arrojará el mapa de las sillas</t>
  </si>
  <si>
    <t>Cuando un usuario ingrese a un bus con el ticket ya comprado por la aplicación o en taquilla, el sistema</t>
  </si>
  <si>
    <t xml:space="preserve">permitir la lectura del código </t>
  </si>
  <si>
    <t>con el lector de código qr del conductor o del asistente, el cual el sistema arrojará los datos de la compra</t>
  </si>
  <si>
    <t>Cuando un conductor crea el estado de un bus el sistema,</t>
  </si>
  <si>
    <t>Permitir visualizar</t>
  </si>
  <si>
    <t>las caracteristicas tecno-mecánicas del mismo a travéz de la aplicación del usuario</t>
  </si>
  <si>
    <t>Cuando se contrate a un conductor el sistema,</t>
  </si>
  <si>
    <t>crear una cuenta en la app socios</t>
  </si>
  <si>
    <t>Cuando un usuario compre un viaje, el sistema</t>
  </si>
  <si>
    <t xml:space="preserve">la cantidad de sillas que están ocupadas en ese momento, el sistema deberá mostrar las sillas disponibles </t>
  </si>
  <si>
    <t>Cuando se actualice el estado de un bus, el sistema</t>
  </si>
  <si>
    <t>permitir agregar fotos</t>
  </si>
  <si>
    <t xml:space="preserve">a travez de la aplicación que deberá permitir escoger de galeria o tomar las fotos en ese instante </t>
  </si>
  <si>
    <t>Cuando un usuario tome la decisión de realizar un viaje, el sistema</t>
  </si>
  <si>
    <t>permitir comprar</t>
  </si>
  <si>
    <t>a travez de pago con tarjeta de crédito, efectivo, millas o eco-nequi</t>
  </si>
  <si>
    <t>Cuando un usuario realice la compra, el sistema</t>
  </si>
  <si>
    <t>permitir pagar</t>
  </si>
  <si>
    <t>con el tipo de moneda colombiana y venezolana, el sistema realiza una operación de conversión de la moneda</t>
  </si>
  <si>
    <t>Cuando un usuario quiera obtener un viaje para una fecha deseada, el sistema</t>
  </si>
  <si>
    <t>permitir reservar</t>
  </si>
  <si>
    <t>asi como la cancelación, modificación, el sistema calculará 8 horas de antelación para la cancelación,  el sistema consta con parametrización de costos</t>
  </si>
  <si>
    <t>Cuando un usuario desea realizar la consulta de como se encuentra el estado del bus, el sistema</t>
  </si>
  <si>
    <t>la de capacidad del bus en asientos, bodega, kilometraje, última fecha de tecno-mecanica, modelo, año y fotos del mismo.</t>
  </si>
  <si>
    <t>Cuando un usuario realiza una compra de tickets estando registrado, el sistema</t>
  </si>
  <si>
    <t>permitir acumular</t>
  </si>
  <si>
    <t>millas por trayectos o viajes.</t>
  </si>
  <si>
    <t>Cuando un usuario realice alguna compra con las millas acumuladas, el sistema</t>
  </si>
  <si>
    <t>permitir parametrizar</t>
  </si>
  <si>
    <t>la cantidad de dinero que falte en la compra puede ser moneda colombiana o venezolana y será parametrizable con las millas</t>
  </si>
  <si>
    <t>Cuando un conductor necesita saber si el bus que va a conducir este en un estado optimo, el sistema</t>
  </si>
  <si>
    <t>permitir visualizar</t>
  </si>
  <si>
    <t>el historial o listado de mantenimientos que se han realizado en el transcurso de la vida del bus</t>
  </si>
  <si>
    <t>Cuando un usuario necesita saber  cuantos kilometros le restan a su viaje estando en el bus y la vibración que este lleva, el sistema</t>
  </si>
  <si>
    <t>la distancia que se ha recoriido y la que hace falta del viaje, así como la vibración de su silla, el sistema deberá calcular este nivel de vibración</t>
  </si>
  <si>
    <t xml:space="preserve">Cuando un usuario necesita saber el estado fisico/emocional del conductor, el sistema </t>
  </si>
  <si>
    <t>la hoja de información del conductor que actualmente conduce el bus.</t>
  </si>
  <si>
    <t>Cuando un usuario termine su viaje, el sistema</t>
  </si>
  <si>
    <t>permitir seleccionar</t>
  </si>
  <si>
    <t>la calificación del viaje, el sistema deberá mostrar un nivel de 1 a 5, siendo 1 la opción de desagrado total y 5 un excelente servicio, por último se puede realizar un breve mensaje que no súpere los 147 caracteres.</t>
  </si>
  <si>
    <t xml:space="preserve">Cuando un usuario requiera de un bocadillo o bebida para su asiento, el sistema </t>
  </si>
  <si>
    <t>la opción de los alimentos que estén disponibles en el bus en ese instante, el sistema enviará una notificación al personal de asistencia en el bus, el cual llevará el pedido, lo solicitado se cargara en la cuenta ECO-NEQUI</t>
  </si>
  <si>
    <t xml:space="preserve">Cuando un usuario necesite realizar transacciones, pagos y otros servicios a traves de la empresa ecopetran, el sistema </t>
  </si>
  <si>
    <t>permitir crear</t>
  </si>
  <si>
    <t>el registro gratuito a la aplicación ECO-NEQUI, el sistema solicitará los datos del cliente como: nombre, apellido, número celular y C.C</t>
  </si>
  <si>
    <t>Cuando un usuario sienta la necesidad de ahorrar su dinero, el sistema</t>
  </si>
  <si>
    <t>permitir  crear</t>
  </si>
  <si>
    <t>la creación de un nuevo colchón, en el cual podrá guardar el dinero y sacarlo cuando lo necesite desde el ECO-NEQUI</t>
  </si>
  <si>
    <t xml:space="preserve">Cuando un usuario necesite  de un transporte a la zona que decidió viajar, el sistema </t>
  </si>
  <si>
    <t>permitir mostrar</t>
  </si>
  <si>
    <t>la busquedad disponible de un vehicúlo en la aplicación ECO-SERVICIOS, el sistema debe realizar un sondeo de la zona.</t>
  </si>
  <si>
    <t xml:space="preserve">Cuando un usuario desea apartar un espacio de un bus, el sistema </t>
  </si>
  <si>
    <t xml:space="preserve">deberá </t>
  </si>
  <si>
    <t>el espacio que se encuentra en el bus en ese momento, previamente el conductor realizó la actualización del espacio en la bodega.</t>
  </si>
  <si>
    <t>Cuando un administrador necesita realizar algún cambio en alguna de las app's, el sistema</t>
  </si>
  <si>
    <t>permitir modificar</t>
  </si>
  <si>
    <t>al administrador</t>
  </si>
  <si>
    <t>los registros de los datos que contengan las aplicaciones de ecopetran, el sistema debe mostrar las opciones que requiera.</t>
  </si>
  <si>
    <t>Cuando un conductor requiera actualizar su hoja de información, el sistema</t>
  </si>
  <si>
    <t>la actualización de los datos que requiera actualizar, el sistema realiza captura de información y la actualiza a través de ECOPLUS</t>
  </si>
  <si>
    <t>Cuando un usuario sufra un accidente, lo reporta a través de un botón, el sistema</t>
  </si>
  <si>
    <t>permitir notificar</t>
  </si>
  <si>
    <t>la falta procesada a través del usuario con la descripción pertinente, el sistema deberá calificar el accidente, si es grave o pasajero.</t>
  </si>
  <si>
    <t>Cuando se solicite crear un nuevo plan de rutas, viajes o destinos, el sistema</t>
  </si>
  <si>
    <t>un nuevo evento con las descripciones solicitadas o estipuladas como: viajes, tarifas y paquetes.</t>
  </si>
  <si>
    <t>Cuando se ingrese en la aplicación, el sistema debe permitir al usuario crear una cuenta</t>
  </si>
  <si>
    <t>Cuando el conductor ya se encuentra registrado en la aplicación de socios , el sistema deberá permitir la creación al conductor del número de sillas del bus que va a conducir y el sistema arrojará el mapa de las sillas</t>
  </si>
  <si>
    <t>Cuando un usuario ingrese a un bus con el ticket ya comprado por la aplicación o en taquilla, el sistema deberá permitir la lectura del código  al usuario con el lector de código qr del conductor o del asistente, el cual el sistema arrojará los datos de la compra</t>
  </si>
  <si>
    <t>Cuando un conductor crea el estado de un bus el sistema, deberá Permitir visualizar al usuario las caracteristicas tecno-mecánicas del mismo a travéz de la aplicación del usuario</t>
  </si>
  <si>
    <t xml:space="preserve">Cuando un usuario compre un viaje, el sistema deberá Permitir visualizar al usuario la cantidad de sillas que están ocupadas en ese momento, el sistema deberá mostrar las sillas disponibles </t>
  </si>
  <si>
    <t xml:space="preserve">Cuando se actualice el estado de un bus, el sistema debe permitir agregar fotos al conductor a travez de la aplicación que deberá permitir escoger de galeria o tomar las fotos en ese instante </t>
  </si>
  <si>
    <t>Cuando un usuario tome la decisión de realizar un viaje, el sistema debe permitir comprar al usuario a travez de pago con tarjeta de crédito, efectivo, millas o eco-nequi</t>
  </si>
  <si>
    <t>Cuando un usuario realice la compra, el sistema deberá permitir pagar al usuario con el tipo de moneda colombiana y venezolana, el sistema realiza una operación de conversión de la moneda</t>
  </si>
  <si>
    <t>Cuando un usuario quiera obtener un viaje para una fecha deseada, el sistema deberá permitir reservar al usuario asi como la cancelación, modificación, el sistema calculará 8 horas de antelación para la cancelación,  el sistema consta con parametrización de costos</t>
  </si>
  <si>
    <t>Cuando un usuario desea realizar la consulta de como se encuentra el estado del bus, el sistema deberá Permitir visualizar al usuario la de capacidad del bus en asientos, bodega, kilometraje, última fecha de tecno-mecanica, modelo, año y fotos del mismo.</t>
  </si>
  <si>
    <t>Cuando un usuario realiza una compra de tickets estando registrado, el sistema deberá permitir acumular al usuario millas por trayectos o viajes.</t>
  </si>
  <si>
    <t>Cuando un usuario realice alguna compra con las millas acumuladas, el sistema deberá permitir parametrizar al usuario la cantidad de dinero que falte en la compra puede ser moneda colombiana o venezolana y será parametrizable con las millas</t>
  </si>
  <si>
    <t>Cuando un conductor necesita saber si el bus que va a conducir este en un estado optimo, el sistema deberá permitir visualizar al conductor el historial o listado de mantenimientos que se han realizado en el transcurso de la vida del bus</t>
  </si>
  <si>
    <t>Cuando un usuario necesita saber  cuantos kilometros le restan a su viaje estando en el bus y la vibración que este lleva, el sistema debe Permitir visualizar al usuario la distancia que se ha recoriido y la que hace falta del viaje, así como la vibración de su silla, el sistema deberá calcular este nivel de vibración</t>
  </si>
  <si>
    <t>Cuando un usuario necesita saber el estado fisico/emocional del conductor, el sistema  debe Permitir visualizar al usuario la hoja de información del conductor que actualmente conduce el bus.</t>
  </si>
  <si>
    <t>Cuando un usuario termine su viaje, el sistema debe permitir seleccionar al usuario la calificación del viaje, el sistema deberá mostrar un nivel de 1 a 5, siendo 1 la opción de desagrado total y 5 un excelente servicio, por último se puede realizar un breve mensaje que no súpere los 147 caracteres.</t>
  </si>
  <si>
    <t>Cuando un usuario requiera de un bocadillo o bebida para su asiento, el sistema  deberá permitir visualizar al usuario la opción de los alimentos que estén disponibles en el bus en ese instante, el sistema enviará una notificación al personal de asistencia en el bus, el cual llevará el pedido, lo solicitado se cargara en la cuenta ECO-NEQUI</t>
  </si>
  <si>
    <t>Cuando un usuario necesite realizar transacciones, pagos y otros servicios a traves de la empresa ecopetran, el sistema  deberá permitir crear al usuario el registro gratuito a la aplicación ECO-NEQUI, el sistema solicitará los datos del cliente como: nombre, apellido, número celular y C.C</t>
  </si>
  <si>
    <t>Cuando un usuario sienta la necesidad de ahorrar su dinero, el sistema debe permitir  crear al usuario la creación de un nuevo colchón, en el cual podrá guardar el dinero y sacarlo cuando lo necesite desde el ECO-NEQUI</t>
  </si>
  <si>
    <t>Cuando un usuario necesite  de un transporte a la zona que decidió viajar, el sistema  debe permitir mostrar al usuario la busquedad disponible de un vehicúlo en la aplicación ECO-SERVICIOS, el sistema debe realizar un sondeo de la zona.</t>
  </si>
  <si>
    <t>Cuando un usuario desea apartar un espacio de un bus, el sistema  deberá  Permitir visualizar al usuario el espacio que se encuentra en el bus en ese momento, previamente el conductor realizó la actualización del espacio en la bodega.</t>
  </si>
  <si>
    <t>Cuando un administrador necesita realizar algún cambio en alguna de las app's, el sistema debe permitir modificar al administrador los registros de los datos que contengan las aplicaciones de ecopetran, el sistema debe mostrar las opciones que requiera.</t>
  </si>
  <si>
    <t>Cuando un conductor requiera actualizar su hoja de información, el sistema debe permitir modificar al conductor la actualización de los datos que requiera actualizar, el sistema realiza captura de información y la actualiza a través de ECOPLUS</t>
  </si>
  <si>
    <t>Cuando un usuario sufra un accidente, lo reporta a través de un botón, el sistema debe permitir notificar al administrador la falta procesada a través del usuario con la descripción pertinente, el sistema deberá calificar el accidente, si es grave o pasajero.</t>
  </si>
  <si>
    <t>Cuando se solicite crear un nuevo plan de rutas, viajes o destinos, el sistema deberá permitir crear al administrador un nuevo evento con las descripciones solicitadas o estipuladas como: viajes, tarifas y paquetes.</t>
  </si>
  <si>
    <t>Cuando se contrate a un conductor el sistema, deberá permitir al conductor crear una cuenta en ECO-SERVICIOS</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</si>
  <si>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</si>
  <si>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</si>
  <si>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</si>
  <si>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</si>
  <si>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</si>
  <si>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</si>
  <si>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</si>
  <si>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</si>
  <si>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</si>
  <si>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</si>
  <si>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</si>
  <si>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</si>
  <si>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</si>
  <si>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</si>
  <si>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</si>
  <si>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</si>
  <si>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</si>
  <si>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</si>
  <si>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</si>
  <si>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</si>
  <si>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</si>
  <si>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</si>
  <si>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</si>
  <si>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</si>
  <si>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</si>
  <si>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</si>
  <si>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A1…A26</t>
  </si>
  <si>
    <t>A1,A2,A6,A7,A8,A17,A18,A19,A20,A21,A23,A25,A26</t>
  </si>
  <si>
    <t>A1,A3,A5,A10,A5,A18,A19,A25,A26</t>
  </si>
  <si>
    <t>A23,A21</t>
  </si>
  <si>
    <t>A1,A4,A20</t>
  </si>
  <si>
    <t>A12,A18,A21,A20,A10</t>
  </si>
  <si>
    <t>A2,A4,A5,A6,A7,A23</t>
  </si>
  <si>
    <t>A12,A18,A21,A20,A10,A22</t>
  </si>
  <si>
    <t>A10,A12,A21</t>
  </si>
  <si>
    <t>A4,A5,A12</t>
  </si>
  <si>
    <t>A22,A23,A24,A25</t>
  </si>
  <si>
    <t>A1,A5,A7</t>
  </si>
  <si>
    <t>A5,A13,A18</t>
  </si>
  <si>
    <t>A22,A24,12</t>
  </si>
  <si>
    <t>A12,A15</t>
  </si>
  <si>
    <t>A10,A15,A23</t>
  </si>
  <si>
    <t>A21,A24,A12,A11,A10,A9</t>
  </si>
  <si>
    <t>A16,A18</t>
  </si>
  <si>
    <t>A20,A21</t>
  </si>
  <si>
    <t>A6,A7,A10,A22</t>
  </si>
  <si>
    <t>A3,A6,A7,A18</t>
  </si>
  <si>
    <t>A4,A6,A7,A18</t>
  </si>
  <si>
    <t>A16,A6,A7,A18</t>
  </si>
  <si>
    <t>A4,A13,A21,A26</t>
  </si>
  <si>
    <t>A8,A14,A26</t>
  </si>
  <si>
    <t>A23,A26</t>
  </si>
  <si>
    <t>A23,A216</t>
  </si>
  <si>
    <t>A</t>
  </si>
  <si>
    <t>A5,A6,A7,A14</t>
  </si>
  <si>
    <t>A3,A6,A7,A22</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</si>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</sst>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5" x14ac:knownFonts="1">
    <font>
      <sz val="11"/>
      <color theme="1"/>
      <name val="Calibri"/>
      <family val="2"/>
      <scheme val="minor"/>
    </font>
    <font>
      <sz val="11"/>
      <color theme="0"/>
      <name val="Calibri"/>
      <family val="2"/>
      <scheme val="minor"/>
    </font>
    <font>
      <sz val="11"/>
      <color theme="1"/>
      <name val="Calibri"/>
      <family val="2"/>
      <scheme val="minor"/>
    </font>
    <font>
      <u/>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19">
    <xf numFmtId="0" fontId="0" fillId="0" borderId="0" xfId="0"/>
    <xf numFmtId="0" fontId="1" fillId="2" borderId="0" xfId="1"/>
    <xf numFmtId="0" fontId="1" fillId="3" borderId="0" xfId="2"/>
    <xf numFmtId="0" fontId="0" fillId="0" borderId="0" xfId="0" applyAlignment="1">
      <alignment horizontal="center" vertical="center"/>
    </xf>
    <xf numFmtId="0" fontId="1" fillId="2" borderId="0" xfId="1" applyAlignment="1">
      <alignment horizontal="center" vertical="center"/>
    </xf>
    <xf numFmtId="44" fontId="0" fillId="0" borderId="0" xfId="3" applyFont="1"/>
    <xf numFmtId="0" fontId="0" fillId="4" borderId="0" xfId="0" applyFill="1"/>
    <xf numFmtId="0" fontId="1" fillId="4" borderId="0" xfId="1" applyFill="1"/>
    <xf numFmtId="9" fontId="0" fillId="0" borderId="0" xfId="4" applyFont="1"/>
    <xf numFmtId="44" fontId="0" fillId="0" borderId="0" xfId="0" applyNumberFormat="1"/>
    <xf numFmtId="0" fontId="0" fillId="5" borderId="0" xfId="0" applyFill="1"/>
    <xf numFmtId="2" fontId="0" fillId="0" borderId="0" xfId="0" applyNumberFormat="1"/>
    <xf numFmtId="0" fontId="3" fillId="0" borderId="0" xfId="0" applyFont="1"/>
    <xf numFmtId="0" fontId="0" fillId="0" borderId="0" xfId="0" applyAlignment="1">
      <alignment horizontal="justify" vertical="top" wrapText="1"/>
    </xf>
    <xf numFmtId="0" fontId="0" fillId="0" borderId="0" xfId="0" applyAlignment="1">
      <alignment horizontal="center" vertical="center" wrapText="1"/>
    </xf>
    <xf numFmtId="0" fontId="0" fillId="0" borderId="0" xfId="0" applyAlignment="1">
      <alignment horizontal="justify" vertical="center" wrapText="1"/>
    </xf>
    <xf numFmtId="0" fontId="3" fillId="0" borderId="0" xfId="0" applyFont="1" applyAlignment="1">
      <alignment horizontal="center" vertical="center"/>
    </xf>
    <xf numFmtId="0" fontId="0" fillId="0" borderId="0" xfId="0" applyNumberFormat="1"/>
    <xf numFmtId="44" fontId="0" fillId="0" borderId="0" xfId="4" applyNumberFormat="1" applyFont="1"/>
  </cellXfs>
  <cellStyles count="5">
    <cellStyle name="Énfasis1" xfId="1" builtinId="29"/>
    <cellStyle name="Énfasis2" xfId="2" builtinId="33"/>
    <cellStyle name="Moneda" xfId="3" builtinId="4"/>
    <cellStyle name="Normal" xfId="0" builtinId="0"/>
    <cellStyle name="Porcentaje" xfId="4" builtinId="5"/>
  </cellStyles>
  <dxfs count="19">
    <dxf>
      <numFmt numFmtId="34" formatCode="_-&quot;$&quot;\ * #,##0.00_-;\-&quot;$&quot;\ * #,##0.00_-;_-&quot;$&quot;\ * &quot;-&quot;??_-;_-@_-"/>
    </dxf>
    <dxf>
      <font>
        <b val="0"/>
        <i val="0"/>
        <strike val="0"/>
        <condense val="0"/>
        <extend val="0"/>
        <outline val="0"/>
        <shadow val="0"/>
        <u val="none"/>
        <vertAlign val="baseline"/>
        <sz val="11"/>
        <color theme="1"/>
        <name val="Calibri"/>
        <family val="2"/>
        <scheme val="minor"/>
      </font>
      <numFmt numFmtId="34" formatCode="_-&quot;$&quot;\ * #,##0.00_-;\-&quot;$&quot;\ * #,##0.00_-;_-&quot;$&quot;\ * &quot;-&quot;??_-;_-@_-"/>
    </dxf>
    <dxf>
      <numFmt numFmtId="34" formatCode="_-&quot;$&quot;\ * #,##0.00_-;\-&quot;$&quot;\ * #,##0.00_-;_-&quot;$&quot;\ * &quot;-&quot;??_-;_-@_-"/>
    </dxf>
    <dxf>
      <numFmt numFmtId="0" formatCode="General"/>
    </dxf>
    <dxf>
      <font>
        <b val="0"/>
        <i val="0"/>
        <strike val="0"/>
        <condense val="0"/>
        <extend val="0"/>
        <outline val="0"/>
        <shadow val="0"/>
        <u/>
        <vertAlign val="baseline"/>
        <sz val="11"/>
        <color theme="1"/>
        <name val="Calibri"/>
        <family val="2"/>
        <scheme val="minor"/>
      </font>
      <alignment horizontal="center" vertical="center" textRotation="0" wrapText="0" indent="0" justifyLastLine="0" shrinkToFit="0" readingOrder="0"/>
    </dxf>
    <dxf>
      <alignment horizontal="justify" vertical="top" textRotation="0" wrapText="1" indent="0" justifyLastLine="0" shrinkToFit="0" readingOrder="0"/>
    </dxf>
    <dxf>
      <alignment horizontal="justify" vertical="top"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justify" vertical="center" textRotation="0" wrapText="1" indent="0" justifyLastLine="0" shrinkToFit="0" readingOrder="0"/>
    </dxf>
    <dxf>
      <alignment horizontal="center" vertical="center" textRotation="0" wrapText="1" indent="0" justifyLastLine="0" shrinkToFit="0" readingOrder="0"/>
    </dxf>
    <dxf>
      <alignment horizontal="justify" vertical="top" textRotation="0" wrapText="1" indent="0" justifyLastLine="0" shrinkToFit="0" readingOrder="0"/>
    </dxf>
    <dxf>
      <alignment horizontal="justify" vertical="top" textRotation="0" wrapText="1" indent="0" justifyLastLine="0" shrinkToFit="0" readingOrder="0"/>
    </dxf>
    <dxf>
      <numFmt numFmtId="34" formatCode="_-&quot;$&quot;\ * #,##0.00_-;\-&quot;$&quot;\ * #,##0.00_-;_-&quot;$&quot;\ * &quot;-&quot;??_-;_-@_-"/>
    </dxf>
    <dxf>
      <font>
        <b val="0"/>
        <i val="0"/>
        <strike val="0"/>
        <condense val="0"/>
        <extend val="0"/>
        <outline val="0"/>
        <shadow val="0"/>
        <u val="none"/>
        <vertAlign val="baseline"/>
        <sz val="11"/>
        <color theme="1"/>
        <name val="Calibri"/>
        <family val="2"/>
        <scheme val="minor"/>
      </font>
    </dxf>
    <dxf>
      <numFmt numFmtId="34" formatCode="_-&quot;$&quot;\ * #,##0.00_-;\-&quot;$&quot;\ * #,##0.00_-;_-&quot;$&quot;\ * &quot;-&quot;??_-;_-@_-"/>
    </dxf>
    <dxf>
      <numFmt numFmtId="0" formatCode="General"/>
    </dxf>
    <dxf>
      <font>
        <b val="0"/>
        <i val="0"/>
        <strike val="0"/>
        <condense val="0"/>
        <extend val="0"/>
        <outline val="0"/>
        <shadow val="0"/>
        <u/>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DB8488-A774-4A4B-97F7-34B31EBB3854}" name="Tabla2" displayName="Tabla2" ref="A1:N50" totalsRowCount="1">
  <autoFilter ref="A1:N49" xr:uid="{88BB89A9-F23F-45A7-AD06-D80518DB8D74}"/>
  <tableColumns count="14">
    <tableColumn id="1" xr3:uid="{B572DB2E-8380-4A3C-82B1-FABBC1B2A5CC}" name="TIPO APLICACIÓN"/>
    <tableColumn id="2" xr3:uid="{4786B94A-9F74-49B3-91F7-BC62E8464540}" name="Alcance"/>
    <tableColumn id="3" xr3:uid="{1777FA19-4BC9-4B43-9A66-1747F84FEFAB}" name="CAPAS"/>
    <tableColumn id="4" xr3:uid="{33067BB5-4683-43BD-8AC6-5B7E67DBE6DA}" name="Tipo Elemento"/>
    <tableColumn id="5" xr3:uid="{310A1EA7-BAEA-40F2-A13E-7EFDBCC35091}" name="Elemento"/>
    <tableColumn id="6" xr3:uid="{44D9DFAB-7217-4E16-95EE-308C614A5150}" name="Esfuerzo HH x Und" dataDxfId="18" totalsRowDxfId="4"/>
    <tableColumn id="7" xr3:uid="{C807B129-B3A4-4C3B-8B40-C8AAAA43B531}" name="PERFIL PRO"/>
    <tableColumn id="8" xr3:uid="{7175A6C4-4619-4399-9C4D-4655DD42721E}" name="PROYECTO COOPETRANS"/>
    <tableColumn id="9" xr3:uid="{EDDBF74F-4B2B-45BA-B3F6-1A641A125608}" name="Ref Requerimientos"/>
    <tableColumn id="10" xr3:uid="{DAC5DF64-E388-4DBF-9FDE-14316C878445}" name="TOTAL HH Esfuerzo">
      <calculatedColumnFormula>H2*F2</calculatedColumnFormula>
    </tableColumn>
    <tableColumn id="11" xr3:uid="{0732ADAF-DC51-436A-A6BE-972D0D35C10A}" name="Dias HH Calendario - Fabrica Clasica" dataDxfId="17" totalsRowDxfId="3">
      <calculatedColumnFormula>Tabla2[[#This Row],[TOTAL HH Esfuerzo]]/8</calculatedColumnFormula>
    </tableColumn>
    <tableColumn id="12" xr3:uid="{7E1D7B92-670F-474A-B995-C7B1838791FC}" name="COSTO Fabrica Clasica" dataDxfId="16" totalsRowDxfId="2"/>
    <tableColumn id="13" xr3:uid="{30CBE11B-1736-4955-8BD1-8F3E58B0F9C5}" name="Dias HH Fabrica Continuas" totalsRowFunction="custom" dataDxfId="15" totalsRowDxfId="1" dataCellStyle="Porcentaje" totalsRowCellStyle="Porcentaje">
      <totalsRowFormula>L48-N48</totalsRowFormula>
    </tableColumn>
    <tableColumn id="14" xr3:uid="{4B2E210A-5F98-4643-A6EF-6CEA6972EFE5}" name="COSTO Fabrica Continua THH" dataDxfId="14" totalsRowDxfId="0"/>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716FE2-8D6F-473B-A2FB-7A93205B4671}" name="Tabla1" displayName="Tabla1" ref="A1:G27" totalsRowShown="0" headerRowDxfId="13" dataDxfId="12">
  <autoFilter ref="A1:G27" xr:uid="{F6348F16-5ADC-4B9E-B523-B6D22CD64D88}"/>
  <tableColumns count="7">
    <tableColumn id="1" xr3:uid="{5645CC02-6292-490B-9580-FCB478097519}" name="Cod Requerimiento" dataDxfId="11"/>
    <tableColumn id="2" xr3:uid="{7AA6D604-4818-42EF-8C37-6885562AFDE5}" name="[LUGAR, TIEMPO, EVENTO, OBJETO]" dataDxfId="10"/>
    <tableColumn id="3" xr3:uid="{8AA2D28B-38B2-4787-BF70-D6336C0C9ADB}" name="debe,deberá, no debe, no deberá" dataDxfId="9"/>
    <tableColumn id="4" xr3:uid="{0B5D4FC5-8966-4E8C-BA3F-E2A00ECFFC4B}" name="[ACCIÓN, VERBO, SENTENCIA]" dataDxfId="8"/>
    <tableColumn id="5" xr3:uid="{B237DC40-013E-4B6A-8F01-8D0615D37AE8}" name="[AQUIEN,SUJETO]" dataDxfId="7"/>
    <tableColumn id="6" xr3:uid="{4384632F-BA80-4ADB-ADF8-BB6A3CBD421D}" name="[RESULTADO, CONSECUENCIA]" dataDxfId="6"/>
    <tableColumn id="7" xr3:uid="{3D263000-0B09-412B-982B-B08CAF19676F}" name="REQUERIMIENTO" dataDxfId="5"/>
  </tableColumns>
  <tableStyleInfo name="TableStyleDark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CD18-48B0-4D53-ADD5-55E7744E5841}">
  <dimension ref="A1:X50"/>
  <sheetViews>
    <sheetView tabSelected="1" topLeftCell="L1" workbookViewId="0">
      <selection activeCell="P41" sqref="P41"/>
    </sheetView>
  </sheetViews>
  <sheetFormatPr baseColWidth="10" defaultColWidth="11.42578125" defaultRowHeight="15" x14ac:dyDescent="0.25"/>
  <cols>
    <col min="1" max="1" width="18.5703125" customWidth="1"/>
    <col min="2" max="2" width="19.7109375" bestFit="1" customWidth="1"/>
    <col min="3" max="4" width="17.85546875" bestFit="1" customWidth="1"/>
    <col min="5" max="5" width="36.28515625" bestFit="1" customWidth="1"/>
    <col min="6" max="6" width="19.140625" style="3" customWidth="1"/>
    <col min="7" max="7" width="21.42578125" bestFit="1" customWidth="1"/>
    <col min="8" max="8" width="24.85546875" customWidth="1"/>
    <col min="9" max="9" width="20.85546875" customWidth="1"/>
    <col min="10" max="10" width="19.7109375" customWidth="1"/>
    <col min="11" max="11" width="34.140625" customWidth="1"/>
    <col min="12" max="12" width="32.5703125" customWidth="1"/>
    <col min="13" max="13" width="25.85546875" customWidth="1"/>
    <col min="14" max="14" width="28.28515625" customWidth="1"/>
    <col min="16" max="16" width="21.42578125" bestFit="1" customWidth="1"/>
    <col min="17" max="17" width="15.5703125" bestFit="1" customWidth="1"/>
    <col min="18" max="18" width="17.42578125" bestFit="1" customWidth="1"/>
    <col min="19" max="19" width="15.7109375" bestFit="1" customWidth="1"/>
    <col min="20" max="20" width="24.42578125" bestFit="1" customWidth="1"/>
    <col min="21" max="21" width="29.140625" bestFit="1" customWidth="1"/>
    <col min="22" max="22" width="18.140625" bestFit="1" customWidth="1"/>
    <col min="23" max="23" width="15.5703125" bestFit="1" customWidth="1"/>
  </cols>
  <sheetData>
    <row r="1" spans="1:24" x14ac:dyDescent="0.25">
      <c r="A1" s="1" t="s">
        <v>0</v>
      </c>
      <c r="B1" s="1" t="s">
        <v>1</v>
      </c>
      <c r="C1" s="1" t="s">
        <v>2</v>
      </c>
      <c r="D1" s="1" t="s">
        <v>3</v>
      </c>
      <c r="E1" s="1" t="s">
        <v>4</v>
      </c>
      <c r="F1" s="4" t="s">
        <v>5</v>
      </c>
      <c r="G1" s="1" t="s">
        <v>6</v>
      </c>
      <c r="H1" s="2" t="s">
        <v>7</v>
      </c>
      <c r="I1" s="2" t="s">
        <v>8</v>
      </c>
      <c r="J1" s="1" t="s">
        <v>9</v>
      </c>
      <c r="K1" s="6" t="s">
        <v>10</v>
      </c>
      <c r="L1" s="10" t="s">
        <v>11</v>
      </c>
      <c r="M1" s="6" t="s">
        <v>12</v>
      </c>
      <c r="N1" s="10" t="s">
        <v>13</v>
      </c>
      <c r="P1" s="1" t="s">
        <v>6</v>
      </c>
      <c r="Q1" s="1" t="s">
        <v>14</v>
      </c>
      <c r="R1" s="1" t="s">
        <v>15</v>
      </c>
      <c r="S1" s="1" t="s">
        <v>16</v>
      </c>
      <c r="T1" s="1" t="s">
        <v>17</v>
      </c>
      <c r="U1" s="1" t="s">
        <v>18</v>
      </c>
      <c r="V1" s="1" t="s">
        <v>19</v>
      </c>
      <c r="W1" s="1" t="s">
        <v>20</v>
      </c>
      <c r="X1" s="7" t="s">
        <v>21</v>
      </c>
    </row>
    <row r="2" spans="1:24" x14ac:dyDescent="0.25">
      <c r="A2" t="s">
        <v>22</v>
      </c>
      <c r="B2" t="s">
        <v>23</v>
      </c>
      <c r="C2" t="s">
        <v>24</v>
      </c>
      <c r="D2" t="s">
        <v>25</v>
      </c>
      <c r="E2" t="s">
        <v>26</v>
      </c>
      <c r="F2" s="12">
        <v>8</v>
      </c>
      <c r="G2" t="s">
        <v>27</v>
      </c>
      <c r="H2">
        <v>4</v>
      </c>
      <c r="I2" t="s">
        <v>249</v>
      </c>
      <c r="J2">
        <f>H2*F2</f>
        <v>32</v>
      </c>
      <c r="K2">
        <f>Tabla2[[#This Row],[TOTAL HH Esfuerzo]]/8</f>
        <v>4</v>
      </c>
      <c r="L2" s="5">
        <f>VLOOKUP(G2,$P$2:$W$4,2,FALSE)*J2</f>
        <v>294400</v>
      </c>
      <c r="M2" s="11">
        <f>J2/24</f>
        <v>1.3333333333333333</v>
      </c>
      <c r="N2" s="5">
        <f>(VLOOKUP(G2,$P$2:$W$4,2,FALSE)*(J2/3))+(VLOOKUP(G2,$P$2:$W$4,3,FALSE)*(J2/3))+(VLOOKUP(G2,$P$2:$W$4,5,FALSE)*(J2/3))</f>
        <v>223932.89760348585</v>
      </c>
      <c r="P2" t="s">
        <v>27</v>
      </c>
      <c r="Q2" s="5">
        <v>9200</v>
      </c>
      <c r="R2" s="5">
        <v>6532.9444444444453</v>
      </c>
      <c r="S2" s="5">
        <v>14556</v>
      </c>
      <c r="T2" s="9">
        <f>(T3/51)*27</f>
        <v>5260.7647058823532</v>
      </c>
      <c r="U2" s="9">
        <f>(U3/51)*27</f>
        <v>8443.5882352941189</v>
      </c>
      <c r="V2" s="9">
        <f>(V3/51)*27</f>
        <v>29647.058823529413</v>
      </c>
      <c r="W2" s="5">
        <f>(W4/21)*27</f>
        <v>17236.383428571429</v>
      </c>
      <c r="X2" s="8">
        <f>Q2/(SUM(Q$2:Q$4))</f>
        <v>0.27467606138412848</v>
      </c>
    </row>
    <row r="3" spans="1:24" x14ac:dyDescent="0.25">
      <c r="D3" t="s">
        <v>28</v>
      </c>
      <c r="E3" t="s">
        <v>29</v>
      </c>
      <c r="F3" s="12">
        <v>4</v>
      </c>
      <c r="G3" t="s">
        <v>30</v>
      </c>
      <c r="H3">
        <v>4</v>
      </c>
      <c r="I3" t="s">
        <v>250</v>
      </c>
      <c r="J3">
        <f>H3*F3</f>
        <v>16</v>
      </c>
      <c r="K3">
        <f>Tabla2[[#This Row],[TOTAL HH Esfuerzo]]/8</f>
        <v>2</v>
      </c>
      <c r="L3" s="5">
        <f>VLOOKUP(G3,$P$2:$W$4,2,FALSE)*J3</f>
        <v>275472</v>
      </c>
      <c r="M3" s="11">
        <f t="shared" ref="M3:M8" si="0">J3/24</f>
        <v>0.66666666666666663</v>
      </c>
      <c r="N3" s="5">
        <f t="shared" ref="N3:N8" si="1">(VLOOKUP(G3,$P$2:$W$4,2,FALSE)*(J3/3))+(VLOOKUP(G3,$P$2:$W$4,3,FALSE)*(J3/3))+(VLOOKUP(G3,$P$2:$W$4,5,FALSE)*(J3/3))</f>
        <v>203301.33333333331</v>
      </c>
      <c r="P3" t="s">
        <v>30</v>
      </c>
      <c r="Q3" s="5">
        <v>17217</v>
      </c>
      <c r="R3" s="5">
        <v>10965</v>
      </c>
      <c r="S3" s="5">
        <v>21688</v>
      </c>
      <c r="T3" s="5">
        <v>9937</v>
      </c>
      <c r="U3" s="5">
        <v>15949</v>
      </c>
      <c r="V3" s="5">
        <v>56000</v>
      </c>
      <c r="W3" s="5">
        <f>(W4/21)*51</f>
        <v>32557.613142857146</v>
      </c>
      <c r="X3" s="8">
        <f t="shared" ref="X3:X4" si="2">Q3/(SUM(Q$2:Q$4))</f>
        <v>0.51403236400549357</v>
      </c>
    </row>
    <row r="4" spans="1:24" x14ac:dyDescent="0.25">
      <c r="D4" t="s">
        <v>28</v>
      </c>
      <c r="E4" t="s">
        <v>31</v>
      </c>
      <c r="F4" s="12">
        <v>3.5</v>
      </c>
      <c r="G4" t="s">
        <v>30</v>
      </c>
      <c r="H4">
        <v>12</v>
      </c>
      <c r="I4" t="s">
        <v>250</v>
      </c>
      <c r="J4">
        <f t="shared" ref="J4:J8" si="3">H4*F4</f>
        <v>42</v>
      </c>
      <c r="K4">
        <f>Tabla2[[#This Row],[TOTAL HH Esfuerzo]]/8</f>
        <v>5.25</v>
      </c>
      <c r="L4" s="5">
        <f t="shared" ref="L4:L8" si="4">VLOOKUP(G4,$P$2:$W$4,2,FALSE)*J4</f>
        <v>723114</v>
      </c>
      <c r="M4" s="11">
        <f t="shared" si="0"/>
        <v>1.75</v>
      </c>
      <c r="N4" s="5">
        <f t="shared" si="1"/>
        <v>533666</v>
      </c>
      <c r="P4" t="s">
        <v>32</v>
      </c>
      <c r="Q4" s="5">
        <v>7077</v>
      </c>
      <c r="R4" s="5">
        <v>5834</v>
      </c>
      <c r="S4" s="5">
        <f>(S3/51)*21</f>
        <v>8930.3529411764703</v>
      </c>
      <c r="T4" s="5">
        <f>(T3/51)*21</f>
        <v>4091.705882352941</v>
      </c>
      <c r="U4" s="5">
        <f>(U3/51)*21</f>
        <v>6567.2352941176478</v>
      </c>
      <c r="V4" s="5">
        <f>(V3/51)*21</f>
        <v>23058.823529411762</v>
      </c>
      <c r="W4" s="5">
        <v>13406.076000000001</v>
      </c>
      <c r="X4" s="8">
        <f t="shared" si="2"/>
        <v>0.21129157461037798</v>
      </c>
    </row>
    <row r="5" spans="1:24" x14ac:dyDescent="0.25">
      <c r="D5" t="s">
        <v>28</v>
      </c>
      <c r="E5" t="s">
        <v>33</v>
      </c>
      <c r="F5" s="12">
        <v>2.5</v>
      </c>
      <c r="G5" t="s">
        <v>30</v>
      </c>
      <c r="H5">
        <v>10</v>
      </c>
      <c r="I5" t="s">
        <v>250</v>
      </c>
      <c r="J5">
        <f t="shared" si="3"/>
        <v>25</v>
      </c>
      <c r="K5">
        <f>Tabla2[[#This Row],[TOTAL HH Esfuerzo]]/8</f>
        <v>3.125</v>
      </c>
      <c r="L5" s="5">
        <f t="shared" si="4"/>
        <v>430425</v>
      </c>
      <c r="M5" s="11">
        <f t="shared" si="0"/>
        <v>1.0416666666666667</v>
      </c>
      <c r="N5" s="5">
        <f t="shared" si="1"/>
        <v>317658.33333333337</v>
      </c>
      <c r="P5" t="s">
        <v>34</v>
      </c>
      <c r="Q5" s="9">
        <f>SUM(Q2:Q4)</f>
        <v>33494</v>
      </c>
      <c r="R5" s="9">
        <f t="shared" ref="R5:W5" si="5">SUM(R2:R4)</f>
        <v>23331.944444444445</v>
      </c>
      <c r="S5" s="9">
        <f t="shared" si="5"/>
        <v>45174.352941176468</v>
      </c>
      <c r="T5" s="9">
        <f t="shared" si="5"/>
        <v>19289.470588235294</v>
      </c>
      <c r="U5" s="9">
        <f t="shared" si="5"/>
        <v>30959.823529411766</v>
      </c>
      <c r="V5" s="9">
        <f t="shared" si="5"/>
        <v>108705.88235294117</v>
      </c>
      <c r="W5" s="9">
        <f t="shared" si="5"/>
        <v>63200.07257142858</v>
      </c>
    </row>
    <row r="6" spans="1:24" x14ac:dyDescent="0.25">
      <c r="D6" t="s">
        <v>28</v>
      </c>
      <c r="E6" t="s">
        <v>35</v>
      </c>
      <c r="F6" s="12">
        <v>6</v>
      </c>
      <c r="G6" t="s">
        <v>30</v>
      </c>
      <c r="H6">
        <v>3</v>
      </c>
      <c r="I6" t="s">
        <v>250</v>
      </c>
      <c r="J6">
        <f t="shared" si="3"/>
        <v>18</v>
      </c>
      <c r="K6">
        <f>Tabla2[[#This Row],[TOTAL HH Esfuerzo]]/8</f>
        <v>2.25</v>
      </c>
      <c r="L6" s="5">
        <f t="shared" si="4"/>
        <v>309906</v>
      </c>
      <c r="M6" s="11">
        <f t="shared" si="0"/>
        <v>0.75</v>
      </c>
      <c r="N6" s="5">
        <f t="shared" si="1"/>
        <v>228714</v>
      </c>
      <c r="P6" t="s">
        <v>36</v>
      </c>
      <c r="Q6" s="9">
        <f>Q5*1.68</f>
        <v>56269.919999999998</v>
      </c>
      <c r="R6" s="9">
        <f t="shared" ref="R6:W6" si="6">R5*1.68</f>
        <v>39197.666666666664</v>
      </c>
      <c r="S6" s="9">
        <f t="shared" si="6"/>
        <v>75892.912941176459</v>
      </c>
      <c r="T6" s="9">
        <f t="shared" si="6"/>
        <v>32406.310588235294</v>
      </c>
      <c r="U6" s="9">
        <f t="shared" si="6"/>
        <v>52012.503529411762</v>
      </c>
      <c r="V6" s="9">
        <f t="shared" si="6"/>
        <v>182625.88235294117</v>
      </c>
      <c r="W6" s="9">
        <f t="shared" si="6"/>
        <v>106176.12192000001</v>
      </c>
    </row>
    <row r="7" spans="1:24" x14ac:dyDescent="0.25">
      <c r="D7" t="s">
        <v>28</v>
      </c>
      <c r="E7" t="s">
        <v>37</v>
      </c>
      <c r="F7" s="12">
        <v>3</v>
      </c>
      <c r="G7" t="s">
        <v>32</v>
      </c>
      <c r="H7">
        <v>5</v>
      </c>
      <c r="I7" t="s">
        <v>250</v>
      </c>
      <c r="J7">
        <f t="shared" si="3"/>
        <v>15</v>
      </c>
      <c r="K7">
        <f>Tabla2[[#This Row],[TOTAL HH Esfuerzo]]/8</f>
        <v>1.875</v>
      </c>
      <c r="L7" s="5">
        <f t="shared" si="4"/>
        <v>106155</v>
      </c>
      <c r="M7" s="11">
        <f t="shared" si="0"/>
        <v>0.625</v>
      </c>
      <c r="N7" s="5">
        <f t="shared" si="1"/>
        <v>85013.529411764699</v>
      </c>
      <c r="Q7" t="s">
        <v>38</v>
      </c>
      <c r="R7" t="s">
        <v>39</v>
      </c>
      <c r="S7" t="s">
        <v>39</v>
      </c>
      <c r="T7" t="s">
        <v>40</v>
      </c>
      <c r="U7" t="s">
        <v>39</v>
      </c>
      <c r="V7" t="s">
        <v>38</v>
      </c>
      <c r="W7" t="s">
        <v>39</v>
      </c>
    </row>
    <row r="8" spans="1:24" x14ac:dyDescent="0.25">
      <c r="D8" t="s">
        <v>28</v>
      </c>
      <c r="E8" t="s">
        <v>41</v>
      </c>
      <c r="F8" s="12">
        <v>2.5</v>
      </c>
      <c r="G8" t="s">
        <v>32</v>
      </c>
      <c r="H8">
        <v>8</v>
      </c>
      <c r="I8" t="s">
        <v>250</v>
      </c>
      <c r="J8">
        <f t="shared" si="3"/>
        <v>20</v>
      </c>
      <c r="K8">
        <f>Tabla2[[#This Row],[TOTAL HH Esfuerzo]]/8</f>
        <v>2.5</v>
      </c>
      <c r="L8" s="5">
        <f t="shared" si="4"/>
        <v>141540</v>
      </c>
      <c r="M8" s="11">
        <f t="shared" si="0"/>
        <v>0.83333333333333337</v>
      </c>
      <c r="N8" s="5">
        <f t="shared" si="1"/>
        <v>113351.37254901961</v>
      </c>
      <c r="P8" t="s">
        <v>42</v>
      </c>
      <c r="Q8" t="s">
        <v>43</v>
      </c>
      <c r="R8" t="s">
        <v>43</v>
      </c>
      <c r="S8" t="s">
        <v>43</v>
      </c>
      <c r="T8" t="s">
        <v>43</v>
      </c>
      <c r="U8" t="s">
        <v>43</v>
      </c>
      <c r="V8" t="s">
        <v>44</v>
      </c>
      <c r="W8" t="s">
        <v>45</v>
      </c>
    </row>
    <row r="9" spans="1:24" x14ac:dyDescent="0.25">
      <c r="D9" t="s">
        <v>28</v>
      </c>
      <c r="E9" t="s">
        <v>46</v>
      </c>
      <c r="F9" s="12">
        <v>2</v>
      </c>
      <c r="G9" t="s">
        <v>32</v>
      </c>
      <c r="H9">
        <v>10</v>
      </c>
      <c r="I9" t="s">
        <v>250</v>
      </c>
      <c r="J9">
        <f>H9*F9</f>
        <v>20</v>
      </c>
      <c r="K9">
        <f>Tabla2[[#This Row],[TOTAL HH Esfuerzo]]/8</f>
        <v>2.5</v>
      </c>
      <c r="L9" s="5">
        <f>VLOOKUP(G9,$P$2:$W$4,2,FALSE)*J9</f>
        <v>141540</v>
      </c>
      <c r="M9" s="11">
        <f>J9/24</f>
        <v>0.83333333333333337</v>
      </c>
      <c r="N9" s="5">
        <f>(VLOOKUP(G9,$P$2:$W$4,2,FALSE)*(J9/3))+(VLOOKUP(G9,$P$2:$W$4,3,FALSE)*(J9/3))+(VLOOKUP(G9,$P$2:$W$4,5,FALSE)*(J9/3))</f>
        <v>113351.37254901961</v>
      </c>
      <c r="P9" t="s">
        <v>47</v>
      </c>
      <c r="U9" s="9"/>
      <c r="V9" s="5"/>
    </row>
    <row r="10" spans="1:24" x14ac:dyDescent="0.25">
      <c r="B10" t="s">
        <v>48</v>
      </c>
      <c r="C10" t="s">
        <v>49</v>
      </c>
      <c r="D10" t="s">
        <v>50</v>
      </c>
      <c r="E10" t="s">
        <v>51</v>
      </c>
      <c r="F10" s="12">
        <v>2</v>
      </c>
      <c r="G10" t="s">
        <v>30</v>
      </c>
      <c r="H10">
        <v>3</v>
      </c>
      <c r="I10" t="s">
        <v>251</v>
      </c>
      <c r="J10">
        <f t="shared" ref="J10:J47" si="7">H10*F10</f>
        <v>6</v>
      </c>
      <c r="K10">
        <f>Tabla2[[#This Row],[TOTAL HH Esfuerzo]]/8</f>
        <v>0.75</v>
      </c>
      <c r="L10" s="5">
        <f t="shared" ref="L10:L47" si="8">VLOOKUP(G10,$P$2:$W$4,2,FALSE)*J10</f>
        <v>103302</v>
      </c>
      <c r="M10" s="11">
        <f>J10/24</f>
        <v>0.25</v>
      </c>
      <c r="N10" s="5">
        <f t="shared" ref="N10:N47" si="9">(VLOOKUP(G10,$P$2:$W$4,2,FALSE)*(J10/3))+(VLOOKUP(G10,$P$2:$W$4,3,FALSE)*(J10/3))+(VLOOKUP(G10,$P$2:$W$4,5,FALSE)*(J10/3))</f>
        <v>76238</v>
      </c>
      <c r="P10" t="s">
        <v>52</v>
      </c>
      <c r="V10" s="5"/>
    </row>
    <row r="11" spans="1:24" x14ac:dyDescent="0.25">
      <c r="D11" t="s">
        <v>50</v>
      </c>
      <c r="E11" t="s">
        <v>53</v>
      </c>
      <c r="F11" s="12">
        <v>2</v>
      </c>
      <c r="G11" t="s">
        <v>32</v>
      </c>
      <c r="H11">
        <v>3</v>
      </c>
      <c r="I11" t="s">
        <v>251</v>
      </c>
      <c r="J11">
        <f t="shared" si="7"/>
        <v>6</v>
      </c>
      <c r="K11">
        <f>Tabla2[[#This Row],[TOTAL HH Esfuerzo]]/8</f>
        <v>0.75</v>
      </c>
      <c r="L11" s="5">
        <f t="shared" si="8"/>
        <v>42462</v>
      </c>
      <c r="M11" s="11">
        <f t="shared" ref="M11:M47" si="10">J11/24</f>
        <v>0.25</v>
      </c>
      <c r="N11" s="5">
        <f t="shared" si="9"/>
        <v>34005.411764705881</v>
      </c>
      <c r="P11" t="s">
        <v>54</v>
      </c>
      <c r="Q11" t="s">
        <v>55</v>
      </c>
      <c r="V11" s="5"/>
    </row>
    <row r="12" spans="1:24" x14ac:dyDescent="0.25">
      <c r="D12" t="s">
        <v>50</v>
      </c>
      <c r="E12" t="s">
        <v>56</v>
      </c>
      <c r="F12" s="12">
        <v>2</v>
      </c>
      <c r="G12" t="s">
        <v>32</v>
      </c>
      <c r="H12">
        <v>3</v>
      </c>
      <c r="I12" t="s">
        <v>251</v>
      </c>
      <c r="J12">
        <f t="shared" si="7"/>
        <v>6</v>
      </c>
      <c r="K12">
        <f>Tabla2[[#This Row],[TOTAL HH Esfuerzo]]/8</f>
        <v>0.75</v>
      </c>
      <c r="L12" s="5">
        <f t="shared" si="8"/>
        <v>42462</v>
      </c>
      <c r="M12" s="11">
        <f t="shared" si="10"/>
        <v>0.25</v>
      </c>
      <c r="N12" s="5">
        <f t="shared" si="9"/>
        <v>34005.411764705881</v>
      </c>
      <c r="P12" t="s">
        <v>57</v>
      </c>
      <c r="V12" s="5"/>
    </row>
    <row r="13" spans="1:24" x14ac:dyDescent="0.25">
      <c r="D13" t="s">
        <v>58</v>
      </c>
      <c r="E13" t="s">
        <v>59</v>
      </c>
      <c r="F13" s="12">
        <v>2.5</v>
      </c>
      <c r="G13" t="s">
        <v>30</v>
      </c>
      <c r="H13">
        <v>3</v>
      </c>
      <c r="I13" t="s">
        <v>251</v>
      </c>
      <c r="J13">
        <f t="shared" si="7"/>
        <v>7.5</v>
      </c>
      <c r="K13">
        <f>Tabla2[[#This Row],[TOTAL HH Esfuerzo]]/8</f>
        <v>0.9375</v>
      </c>
      <c r="L13" s="5">
        <f t="shared" si="8"/>
        <v>129127.5</v>
      </c>
      <c r="M13" s="11">
        <f t="shared" si="10"/>
        <v>0.3125</v>
      </c>
      <c r="N13" s="5">
        <f t="shared" si="9"/>
        <v>95297.5</v>
      </c>
      <c r="P13" t="s">
        <v>60</v>
      </c>
    </row>
    <row r="14" spans="1:24" x14ac:dyDescent="0.25">
      <c r="D14" t="s">
        <v>58</v>
      </c>
      <c r="E14" t="s">
        <v>61</v>
      </c>
      <c r="F14" s="12">
        <v>2.7</v>
      </c>
      <c r="G14" t="s">
        <v>30</v>
      </c>
      <c r="H14">
        <v>1</v>
      </c>
      <c r="I14" t="s">
        <v>251</v>
      </c>
      <c r="J14">
        <f t="shared" si="7"/>
        <v>2.7</v>
      </c>
      <c r="K14">
        <f>Tabla2[[#This Row],[TOTAL HH Esfuerzo]]/8</f>
        <v>0.33750000000000002</v>
      </c>
      <c r="L14" s="5">
        <f t="shared" si="8"/>
        <v>46485.9</v>
      </c>
      <c r="M14" s="11">
        <f t="shared" si="10"/>
        <v>0.1125</v>
      </c>
      <c r="N14" s="5">
        <f t="shared" si="9"/>
        <v>34307.100000000006</v>
      </c>
    </row>
    <row r="15" spans="1:24" x14ac:dyDescent="0.25">
      <c r="D15" t="s">
        <v>62</v>
      </c>
      <c r="E15" t="s">
        <v>63</v>
      </c>
      <c r="F15" s="12">
        <v>4</v>
      </c>
      <c r="G15" t="s">
        <v>30</v>
      </c>
      <c r="H15">
        <v>6</v>
      </c>
      <c r="I15" t="s">
        <v>252</v>
      </c>
      <c r="J15">
        <f t="shared" si="7"/>
        <v>24</v>
      </c>
      <c r="K15">
        <f>Tabla2[[#This Row],[TOTAL HH Esfuerzo]]/8</f>
        <v>3</v>
      </c>
      <c r="L15" s="5">
        <f t="shared" si="8"/>
        <v>413208</v>
      </c>
      <c r="M15" s="11">
        <f t="shared" si="10"/>
        <v>1</v>
      </c>
      <c r="N15" s="5">
        <f t="shared" si="9"/>
        <v>304952</v>
      </c>
    </row>
    <row r="16" spans="1:24" x14ac:dyDescent="0.25">
      <c r="D16" t="s">
        <v>64</v>
      </c>
      <c r="E16" t="s">
        <v>65</v>
      </c>
      <c r="F16" s="12">
        <v>4</v>
      </c>
      <c r="G16" t="s">
        <v>30</v>
      </c>
      <c r="H16">
        <v>4</v>
      </c>
      <c r="I16" t="s">
        <v>253</v>
      </c>
      <c r="J16">
        <f t="shared" si="7"/>
        <v>16</v>
      </c>
      <c r="K16">
        <f>Tabla2[[#This Row],[TOTAL HH Esfuerzo]]/8</f>
        <v>2</v>
      </c>
      <c r="L16" s="5">
        <f t="shared" si="8"/>
        <v>275472</v>
      </c>
      <c r="M16" s="11">
        <f t="shared" si="10"/>
        <v>0.66666666666666663</v>
      </c>
      <c r="N16" s="5">
        <f t="shared" si="9"/>
        <v>203301.33333333331</v>
      </c>
    </row>
    <row r="17" spans="2:14" x14ac:dyDescent="0.25">
      <c r="D17" t="s">
        <v>64</v>
      </c>
      <c r="E17" t="s">
        <v>66</v>
      </c>
      <c r="F17" s="12">
        <v>5</v>
      </c>
      <c r="G17" t="s">
        <v>30</v>
      </c>
      <c r="H17">
        <v>5</v>
      </c>
      <c r="I17" t="s">
        <v>254</v>
      </c>
      <c r="J17">
        <f t="shared" si="7"/>
        <v>25</v>
      </c>
      <c r="K17">
        <f>Tabla2[[#This Row],[TOTAL HH Esfuerzo]]/8</f>
        <v>3.125</v>
      </c>
      <c r="L17" s="5">
        <f t="shared" si="8"/>
        <v>430425</v>
      </c>
      <c r="M17" s="11">
        <f t="shared" si="10"/>
        <v>1.0416666666666667</v>
      </c>
      <c r="N17" s="5">
        <f t="shared" si="9"/>
        <v>317658.33333333337</v>
      </c>
    </row>
    <row r="18" spans="2:14" x14ac:dyDescent="0.25">
      <c r="D18" t="s">
        <v>64</v>
      </c>
      <c r="E18" t="s">
        <v>67</v>
      </c>
      <c r="F18" s="12">
        <v>8</v>
      </c>
      <c r="G18" t="s">
        <v>30</v>
      </c>
      <c r="H18">
        <v>1</v>
      </c>
      <c r="I18" t="s">
        <v>255</v>
      </c>
      <c r="J18">
        <f t="shared" si="7"/>
        <v>8</v>
      </c>
      <c r="K18">
        <f>Tabla2[[#This Row],[TOTAL HH Esfuerzo]]/8</f>
        <v>1</v>
      </c>
      <c r="L18" s="5">
        <f t="shared" si="8"/>
        <v>137736</v>
      </c>
      <c r="M18" s="11">
        <f t="shared" si="10"/>
        <v>0.33333333333333331</v>
      </c>
      <c r="N18" s="5">
        <f t="shared" si="9"/>
        <v>101650.66666666666</v>
      </c>
    </row>
    <row r="19" spans="2:14" x14ac:dyDescent="0.25">
      <c r="D19" t="s">
        <v>64</v>
      </c>
      <c r="E19" t="s">
        <v>68</v>
      </c>
      <c r="F19" s="12">
        <v>16</v>
      </c>
      <c r="G19" t="s">
        <v>30</v>
      </c>
      <c r="H19">
        <v>3</v>
      </c>
      <c r="I19" t="s">
        <v>256</v>
      </c>
      <c r="J19">
        <f t="shared" si="7"/>
        <v>48</v>
      </c>
      <c r="K19">
        <f>Tabla2[[#This Row],[TOTAL HH Esfuerzo]]/8</f>
        <v>6</v>
      </c>
      <c r="L19" s="5">
        <f t="shared" si="8"/>
        <v>826416</v>
      </c>
      <c r="M19" s="11">
        <f t="shared" si="10"/>
        <v>2</v>
      </c>
      <c r="N19" s="5">
        <f t="shared" si="9"/>
        <v>609904</v>
      </c>
    </row>
    <row r="20" spans="2:14" x14ac:dyDescent="0.25">
      <c r="D20" t="s">
        <v>64</v>
      </c>
      <c r="E20" t="s">
        <v>69</v>
      </c>
      <c r="F20" s="12">
        <v>4</v>
      </c>
      <c r="G20" t="s">
        <v>30</v>
      </c>
      <c r="H20">
        <v>4</v>
      </c>
      <c r="I20" t="s">
        <v>257</v>
      </c>
      <c r="J20">
        <f t="shared" si="7"/>
        <v>16</v>
      </c>
      <c r="K20">
        <f>Tabla2[[#This Row],[TOTAL HH Esfuerzo]]/8</f>
        <v>2</v>
      </c>
      <c r="L20" s="5">
        <f t="shared" si="8"/>
        <v>275472</v>
      </c>
      <c r="M20" s="11">
        <f t="shared" si="10"/>
        <v>0.66666666666666663</v>
      </c>
      <c r="N20" s="5">
        <f t="shared" si="9"/>
        <v>203301.33333333331</v>
      </c>
    </row>
    <row r="21" spans="2:14" x14ac:dyDescent="0.25">
      <c r="B21" t="s">
        <v>70</v>
      </c>
      <c r="C21" t="s">
        <v>71</v>
      </c>
      <c r="D21" t="s">
        <v>72</v>
      </c>
      <c r="E21" t="s">
        <v>73</v>
      </c>
      <c r="F21" s="12">
        <v>24</v>
      </c>
      <c r="G21" t="s">
        <v>32</v>
      </c>
      <c r="H21">
        <v>4</v>
      </c>
      <c r="I21" t="s">
        <v>258</v>
      </c>
      <c r="J21">
        <f t="shared" si="7"/>
        <v>96</v>
      </c>
      <c r="K21">
        <f>Tabla2[[#This Row],[TOTAL HH Esfuerzo]]/8</f>
        <v>12</v>
      </c>
      <c r="L21" s="5">
        <f t="shared" si="8"/>
        <v>679392</v>
      </c>
      <c r="M21" s="11">
        <f t="shared" si="10"/>
        <v>4</v>
      </c>
      <c r="N21" s="5">
        <f t="shared" si="9"/>
        <v>544086.5882352941</v>
      </c>
    </row>
    <row r="22" spans="2:14" x14ac:dyDescent="0.25">
      <c r="D22" t="s">
        <v>72</v>
      </c>
      <c r="E22" t="s">
        <v>74</v>
      </c>
      <c r="F22" s="12">
        <v>3.5</v>
      </c>
      <c r="G22" t="s">
        <v>32</v>
      </c>
      <c r="H22">
        <v>1</v>
      </c>
      <c r="I22" t="s">
        <v>259</v>
      </c>
      <c r="J22">
        <f t="shared" si="7"/>
        <v>3.5</v>
      </c>
      <c r="K22">
        <f>Tabla2[[#This Row],[TOTAL HH Esfuerzo]]/8</f>
        <v>0.4375</v>
      </c>
      <c r="L22" s="5">
        <f t="shared" si="8"/>
        <v>24769.5</v>
      </c>
      <c r="M22" s="11">
        <f t="shared" si="10"/>
        <v>0.14583333333333334</v>
      </c>
      <c r="N22" s="5">
        <f t="shared" si="9"/>
        <v>19836.490196078434</v>
      </c>
    </row>
    <row r="23" spans="2:14" x14ac:dyDescent="0.25">
      <c r="D23" t="s">
        <v>72</v>
      </c>
      <c r="E23" t="s">
        <v>75</v>
      </c>
      <c r="F23" s="12">
        <v>5</v>
      </c>
      <c r="G23" t="s">
        <v>32</v>
      </c>
      <c r="H23">
        <v>4</v>
      </c>
      <c r="I23" t="s">
        <v>260</v>
      </c>
      <c r="J23">
        <f t="shared" si="7"/>
        <v>20</v>
      </c>
      <c r="K23">
        <f>Tabla2[[#This Row],[TOTAL HH Esfuerzo]]/8</f>
        <v>2.5</v>
      </c>
      <c r="L23" s="5">
        <f t="shared" si="8"/>
        <v>141540</v>
      </c>
      <c r="M23" s="11">
        <f t="shared" si="10"/>
        <v>0.83333333333333337</v>
      </c>
      <c r="N23" s="5">
        <f t="shared" si="9"/>
        <v>113351.37254901961</v>
      </c>
    </row>
    <row r="24" spans="2:14" x14ac:dyDescent="0.25">
      <c r="D24" t="s">
        <v>72</v>
      </c>
      <c r="E24" t="s">
        <v>76</v>
      </c>
      <c r="F24" s="12">
        <v>4</v>
      </c>
      <c r="G24" t="s">
        <v>30</v>
      </c>
      <c r="H24">
        <v>1</v>
      </c>
      <c r="I24" t="s">
        <v>261</v>
      </c>
      <c r="J24">
        <f t="shared" si="7"/>
        <v>4</v>
      </c>
      <c r="K24">
        <f>Tabla2[[#This Row],[TOTAL HH Esfuerzo]]/8</f>
        <v>0.5</v>
      </c>
      <c r="L24" s="5">
        <f t="shared" si="8"/>
        <v>68868</v>
      </c>
      <c r="M24" s="11">
        <f t="shared" si="10"/>
        <v>0.16666666666666666</v>
      </c>
      <c r="N24" s="5">
        <f t="shared" si="9"/>
        <v>50825.333333333328</v>
      </c>
    </row>
    <row r="25" spans="2:14" x14ac:dyDescent="0.25">
      <c r="D25" t="s">
        <v>72</v>
      </c>
      <c r="E25" t="s">
        <v>77</v>
      </c>
      <c r="F25" s="12">
        <v>3</v>
      </c>
      <c r="G25" t="s">
        <v>30</v>
      </c>
      <c r="H25">
        <v>5</v>
      </c>
      <c r="I25" t="s">
        <v>263</v>
      </c>
      <c r="J25">
        <f t="shared" si="7"/>
        <v>15</v>
      </c>
      <c r="K25">
        <f>Tabla2[[#This Row],[TOTAL HH Esfuerzo]]/8</f>
        <v>1.875</v>
      </c>
      <c r="L25" s="5">
        <f t="shared" si="8"/>
        <v>258255</v>
      </c>
      <c r="M25" s="11">
        <f t="shared" si="10"/>
        <v>0.625</v>
      </c>
      <c r="N25" s="5">
        <f t="shared" si="9"/>
        <v>190595</v>
      </c>
    </row>
    <row r="26" spans="2:14" x14ac:dyDescent="0.25">
      <c r="D26" t="s">
        <v>78</v>
      </c>
      <c r="E26" t="s">
        <v>79</v>
      </c>
      <c r="F26" s="12">
        <v>4.5</v>
      </c>
      <c r="G26" t="s">
        <v>32</v>
      </c>
      <c r="H26">
        <v>5</v>
      </c>
      <c r="I26" t="s">
        <v>250</v>
      </c>
      <c r="J26">
        <f t="shared" si="7"/>
        <v>22.5</v>
      </c>
      <c r="K26">
        <f>Tabla2[[#This Row],[TOTAL HH Esfuerzo]]/8</f>
        <v>2.8125</v>
      </c>
      <c r="L26" s="5">
        <f t="shared" si="8"/>
        <v>159232.5</v>
      </c>
      <c r="M26" s="11">
        <f t="shared" si="10"/>
        <v>0.9375</v>
      </c>
      <c r="N26" s="5">
        <f t="shared" si="9"/>
        <v>127520.29411764705</v>
      </c>
    </row>
    <row r="27" spans="2:14" x14ac:dyDescent="0.25">
      <c r="D27" t="s">
        <v>78</v>
      </c>
      <c r="E27" t="s">
        <v>80</v>
      </c>
      <c r="F27" s="12">
        <v>2</v>
      </c>
      <c r="G27" t="s">
        <v>32</v>
      </c>
      <c r="H27">
        <v>5</v>
      </c>
      <c r="I27" t="s">
        <v>255</v>
      </c>
      <c r="J27">
        <f t="shared" si="7"/>
        <v>10</v>
      </c>
      <c r="K27">
        <f>Tabla2[[#This Row],[TOTAL HH Esfuerzo]]/8</f>
        <v>1.25</v>
      </c>
      <c r="L27" s="5">
        <f t="shared" si="8"/>
        <v>70770</v>
      </c>
      <c r="M27" s="11">
        <f t="shared" si="10"/>
        <v>0.41666666666666669</v>
      </c>
      <c r="N27" s="5">
        <f t="shared" si="9"/>
        <v>56675.686274509804</v>
      </c>
    </row>
    <row r="28" spans="2:14" x14ac:dyDescent="0.25">
      <c r="B28" t="s">
        <v>81</v>
      </c>
      <c r="C28" t="s">
        <v>82</v>
      </c>
      <c r="D28" t="s">
        <v>83</v>
      </c>
      <c r="E28" t="s">
        <v>84</v>
      </c>
      <c r="F28" s="12">
        <v>8</v>
      </c>
      <c r="G28" t="s">
        <v>30</v>
      </c>
      <c r="H28">
        <v>5</v>
      </c>
      <c r="I28" t="s">
        <v>262</v>
      </c>
      <c r="J28">
        <f t="shared" si="7"/>
        <v>40</v>
      </c>
      <c r="K28">
        <f>Tabla2[[#This Row],[TOTAL HH Esfuerzo]]/8</f>
        <v>5</v>
      </c>
      <c r="L28" s="5">
        <f t="shared" si="8"/>
        <v>688680</v>
      </c>
      <c r="M28" s="11">
        <f t="shared" si="10"/>
        <v>1.6666666666666667</v>
      </c>
      <c r="N28" s="5">
        <f t="shared" si="9"/>
        <v>508253.33333333337</v>
      </c>
    </row>
    <row r="29" spans="2:14" x14ac:dyDescent="0.25">
      <c r="D29" t="s">
        <v>83</v>
      </c>
      <c r="E29" t="s">
        <v>85</v>
      </c>
      <c r="F29" s="12">
        <v>1</v>
      </c>
      <c r="G29" t="s">
        <v>32</v>
      </c>
      <c r="H29">
        <v>15</v>
      </c>
      <c r="I29" t="s">
        <v>264</v>
      </c>
      <c r="J29">
        <f t="shared" si="7"/>
        <v>15</v>
      </c>
      <c r="K29">
        <f>Tabla2[[#This Row],[TOTAL HH Esfuerzo]]/8</f>
        <v>1.875</v>
      </c>
      <c r="L29" s="5">
        <f t="shared" si="8"/>
        <v>106155</v>
      </c>
      <c r="M29" s="11">
        <f t="shared" si="10"/>
        <v>0.625</v>
      </c>
      <c r="N29" s="5">
        <f t="shared" si="9"/>
        <v>85013.529411764699</v>
      </c>
    </row>
    <row r="30" spans="2:14" x14ac:dyDescent="0.25">
      <c r="D30" t="s">
        <v>83</v>
      </c>
      <c r="E30" t="s">
        <v>86</v>
      </c>
      <c r="F30" s="12">
        <v>2</v>
      </c>
      <c r="G30" t="s">
        <v>32</v>
      </c>
      <c r="H30">
        <v>2</v>
      </c>
      <c r="I30" t="s">
        <v>265</v>
      </c>
      <c r="J30">
        <f t="shared" si="7"/>
        <v>4</v>
      </c>
      <c r="K30">
        <f>Tabla2[[#This Row],[TOTAL HH Esfuerzo]]/8</f>
        <v>0.5</v>
      </c>
      <c r="L30" s="5">
        <f t="shared" si="8"/>
        <v>28308</v>
      </c>
      <c r="M30" s="11">
        <f t="shared" si="10"/>
        <v>0.16666666666666666</v>
      </c>
      <c r="N30" s="5">
        <f t="shared" si="9"/>
        <v>22670.274509803919</v>
      </c>
    </row>
    <row r="31" spans="2:14" x14ac:dyDescent="0.25">
      <c r="D31" t="s">
        <v>83</v>
      </c>
      <c r="E31" t="s">
        <v>87</v>
      </c>
      <c r="F31" s="12">
        <v>6</v>
      </c>
      <c r="G31" t="s">
        <v>30</v>
      </c>
      <c r="H31">
        <v>6</v>
      </c>
      <c r="I31" t="s">
        <v>266</v>
      </c>
      <c r="J31">
        <f t="shared" si="7"/>
        <v>36</v>
      </c>
      <c r="K31">
        <f>Tabla2[[#This Row],[TOTAL HH Esfuerzo]]/8</f>
        <v>4.5</v>
      </c>
      <c r="L31" s="5">
        <f t="shared" si="8"/>
        <v>619812</v>
      </c>
      <c r="M31" s="11">
        <f t="shared" si="10"/>
        <v>1.5</v>
      </c>
      <c r="N31" s="5">
        <f t="shared" si="9"/>
        <v>457428</v>
      </c>
    </row>
    <row r="32" spans="2:14" x14ac:dyDescent="0.25">
      <c r="D32" t="s">
        <v>83</v>
      </c>
      <c r="E32" t="s">
        <v>88</v>
      </c>
      <c r="F32" s="12">
        <v>2</v>
      </c>
      <c r="G32" t="s">
        <v>32</v>
      </c>
      <c r="H32">
        <v>4</v>
      </c>
      <c r="I32" t="s">
        <v>267</v>
      </c>
      <c r="J32">
        <f t="shared" si="7"/>
        <v>8</v>
      </c>
      <c r="K32">
        <f>Tabla2[[#This Row],[TOTAL HH Esfuerzo]]/8</f>
        <v>1</v>
      </c>
      <c r="L32" s="5">
        <f t="shared" si="8"/>
        <v>56616</v>
      </c>
      <c r="M32" s="11">
        <f t="shared" si="10"/>
        <v>0.33333333333333331</v>
      </c>
      <c r="N32" s="5">
        <f t="shared" si="9"/>
        <v>45340.549019607839</v>
      </c>
    </row>
    <row r="33" spans="2:14" x14ac:dyDescent="0.25">
      <c r="D33" t="s">
        <v>83</v>
      </c>
      <c r="E33" t="s">
        <v>89</v>
      </c>
      <c r="F33" s="12">
        <v>3</v>
      </c>
      <c r="G33" t="s">
        <v>30</v>
      </c>
      <c r="H33">
        <v>4</v>
      </c>
      <c r="I33" t="s">
        <v>250</v>
      </c>
      <c r="J33">
        <f t="shared" si="7"/>
        <v>12</v>
      </c>
      <c r="K33">
        <f>Tabla2[[#This Row],[TOTAL HH Esfuerzo]]/8</f>
        <v>1.5</v>
      </c>
      <c r="L33" s="5">
        <f t="shared" si="8"/>
        <v>206604</v>
      </c>
      <c r="M33" s="11">
        <f t="shared" si="10"/>
        <v>0.5</v>
      </c>
      <c r="N33" s="5">
        <f t="shared" si="9"/>
        <v>152476</v>
      </c>
    </row>
    <row r="34" spans="2:14" x14ac:dyDescent="0.25">
      <c r="B34" t="s">
        <v>90</v>
      </c>
      <c r="C34" t="s">
        <v>91</v>
      </c>
      <c r="D34" t="s">
        <v>92</v>
      </c>
      <c r="E34" t="s">
        <v>93</v>
      </c>
      <c r="F34" s="12">
        <v>6</v>
      </c>
      <c r="G34" t="s">
        <v>30</v>
      </c>
      <c r="H34">
        <v>1</v>
      </c>
      <c r="I34" t="s">
        <v>268</v>
      </c>
      <c r="J34">
        <f t="shared" si="7"/>
        <v>6</v>
      </c>
      <c r="K34">
        <f>Tabla2[[#This Row],[TOTAL HH Esfuerzo]]/8</f>
        <v>0.75</v>
      </c>
      <c r="L34" s="5">
        <f t="shared" si="8"/>
        <v>103302</v>
      </c>
      <c r="M34" s="11">
        <f t="shared" si="10"/>
        <v>0.25</v>
      </c>
      <c r="N34" s="5">
        <f t="shared" si="9"/>
        <v>76238</v>
      </c>
    </row>
    <row r="35" spans="2:14" x14ac:dyDescent="0.25">
      <c r="D35" t="s">
        <v>92</v>
      </c>
      <c r="E35" t="s">
        <v>94</v>
      </c>
      <c r="F35" s="12">
        <v>5</v>
      </c>
      <c r="G35" t="s">
        <v>30</v>
      </c>
      <c r="H35">
        <v>1</v>
      </c>
      <c r="I35" t="s">
        <v>245</v>
      </c>
      <c r="J35">
        <f t="shared" si="7"/>
        <v>5</v>
      </c>
      <c r="K35">
        <f>Tabla2[[#This Row],[TOTAL HH Esfuerzo]]/8</f>
        <v>0.625</v>
      </c>
      <c r="L35" s="5">
        <f t="shared" si="8"/>
        <v>86085</v>
      </c>
      <c r="M35" s="11">
        <f t="shared" si="10"/>
        <v>0.20833333333333334</v>
      </c>
      <c r="N35" s="5">
        <f t="shared" si="9"/>
        <v>63531.666666666672</v>
      </c>
    </row>
    <row r="36" spans="2:14" x14ac:dyDescent="0.25">
      <c r="D36" t="s">
        <v>92</v>
      </c>
      <c r="E36" t="s">
        <v>95</v>
      </c>
      <c r="F36" s="12">
        <v>3</v>
      </c>
      <c r="G36" t="s">
        <v>30</v>
      </c>
      <c r="H36">
        <v>4</v>
      </c>
      <c r="I36" t="s">
        <v>269</v>
      </c>
      <c r="J36">
        <f t="shared" si="7"/>
        <v>12</v>
      </c>
      <c r="K36">
        <f>Tabla2[[#This Row],[TOTAL HH Esfuerzo]]/8</f>
        <v>1.5</v>
      </c>
      <c r="L36" s="5">
        <f t="shared" si="8"/>
        <v>206604</v>
      </c>
      <c r="M36" s="11">
        <f t="shared" si="10"/>
        <v>0.5</v>
      </c>
      <c r="N36" s="5">
        <f t="shared" si="9"/>
        <v>152476</v>
      </c>
    </row>
    <row r="37" spans="2:14" x14ac:dyDescent="0.25">
      <c r="D37" t="s">
        <v>92</v>
      </c>
      <c r="E37" t="s">
        <v>96</v>
      </c>
      <c r="F37" s="12">
        <v>2</v>
      </c>
      <c r="G37" t="s">
        <v>30</v>
      </c>
      <c r="H37">
        <v>4</v>
      </c>
      <c r="I37" t="s">
        <v>272</v>
      </c>
      <c r="J37">
        <f t="shared" si="7"/>
        <v>8</v>
      </c>
      <c r="K37">
        <f>Tabla2[[#This Row],[TOTAL HH Esfuerzo]]/8</f>
        <v>1</v>
      </c>
      <c r="L37" s="5">
        <f t="shared" si="8"/>
        <v>137736</v>
      </c>
      <c r="M37" s="11">
        <f t="shared" si="10"/>
        <v>0.33333333333333331</v>
      </c>
      <c r="N37" s="5">
        <f t="shared" si="9"/>
        <v>101650.66666666666</v>
      </c>
    </row>
    <row r="38" spans="2:14" x14ac:dyDescent="0.25">
      <c r="D38" t="s">
        <v>97</v>
      </c>
      <c r="E38" t="s">
        <v>98</v>
      </c>
      <c r="F38" s="12">
        <v>12</v>
      </c>
      <c r="G38" t="s">
        <v>30</v>
      </c>
      <c r="H38">
        <v>1</v>
      </c>
      <c r="I38" t="s">
        <v>273</v>
      </c>
      <c r="J38">
        <f t="shared" si="7"/>
        <v>12</v>
      </c>
      <c r="K38">
        <f>Tabla2[[#This Row],[TOTAL HH Esfuerzo]]/8</f>
        <v>1.5</v>
      </c>
      <c r="L38" s="5">
        <f t="shared" si="8"/>
        <v>206604</v>
      </c>
      <c r="M38" s="11">
        <f t="shared" si="10"/>
        <v>0.5</v>
      </c>
      <c r="N38" s="5">
        <f t="shared" si="9"/>
        <v>152476</v>
      </c>
    </row>
    <row r="39" spans="2:14" x14ac:dyDescent="0.25">
      <c r="B39" t="s">
        <v>99</v>
      </c>
      <c r="C39" t="s">
        <v>100</v>
      </c>
      <c r="D39" t="s">
        <v>101</v>
      </c>
      <c r="E39" t="s">
        <v>102</v>
      </c>
      <c r="F39" s="12">
        <v>6</v>
      </c>
      <c r="G39" t="s">
        <v>30</v>
      </c>
      <c r="H39">
        <v>4</v>
      </c>
      <c r="I39" t="s">
        <v>274</v>
      </c>
      <c r="J39">
        <f t="shared" si="7"/>
        <v>24</v>
      </c>
      <c r="K39">
        <f>Tabla2[[#This Row],[TOTAL HH Esfuerzo]]/8</f>
        <v>3</v>
      </c>
      <c r="L39" s="5">
        <f t="shared" si="8"/>
        <v>413208</v>
      </c>
      <c r="M39" s="11">
        <f t="shared" si="10"/>
        <v>1</v>
      </c>
      <c r="N39" s="5">
        <f t="shared" si="9"/>
        <v>304952</v>
      </c>
    </row>
    <row r="40" spans="2:14" x14ac:dyDescent="0.25">
      <c r="D40" t="s">
        <v>101</v>
      </c>
      <c r="E40" t="s">
        <v>103</v>
      </c>
      <c r="F40" s="12">
        <v>4</v>
      </c>
      <c r="G40" t="s">
        <v>30</v>
      </c>
      <c r="H40">
        <v>4</v>
      </c>
      <c r="I40" t="s">
        <v>270</v>
      </c>
      <c r="J40">
        <f t="shared" si="7"/>
        <v>16</v>
      </c>
      <c r="K40">
        <f>Tabla2[[#This Row],[TOTAL HH Esfuerzo]]/8</f>
        <v>2</v>
      </c>
      <c r="L40" s="5">
        <f t="shared" si="8"/>
        <v>275472</v>
      </c>
      <c r="M40" s="11">
        <f t="shared" si="10"/>
        <v>0.66666666666666663</v>
      </c>
      <c r="N40" s="5">
        <f t="shared" si="9"/>
        <v>203301.33333333331</v>
      </c>
    </row>
    <row r="41" spans="2:14" x14ac:dyDescent="0.25">
      <c r="D41" t="s">
        <v>101</v>
      </c>
      <c r="E41" t="s">
        <v>104</v>
      </c>
      <c r="F41" s="12">
        <v>5</v>
      </c>
      <c r="G41" t="s">
        <v>30</v>
      </c>
      <c r="H41">
        <v>4</v>
      </c>
      <c r="I41" t="s">
        <v>277</v>
      </c>
      <c r="J41">
        <f t="shared" si="7"/>
        <v>20</v>
      </c>
      <c r="K41">
        <f>Tabla2[[#This Row],[TOTAL HH Esfuerzo]]/8</f>
        <v>2.5</v>
      </c>
      <c r="L41" s="5">
        <f t="shared" si="8"/>
        <v>344340</v>
      </c>
      <c r="M41" s="11">
        <f t="shared" si="10"/>
        <v>0.83333333333333337</v>
      </c>
      <c r="N41" s="5">
        <f t="shared" si="9"/>
        <v>254126.66666666669</v>
      </c>
    </row>
    <row r="42" spans="2:14" x14ac:dyDescent="0.25">
      <c r="D42" t="s">
        <v>105</v>
      </c>
      <c r="E42" t="s">
        <v>106</v>
      </c>
      <c r="F42" s="12">
        <v>3</v>
      </c>
      <c r="G42" t="s">
        <v>30</v>
      </c>
      <c r="H42">
        <v>4</v>
      </c>
      <c r="I42" t="s">
        <v>278</v>
      </c>
      <c r="J42">
        <f t="shared" si="7"/>
        <v>12</v>
      </c>
      <c r="K42">
        <f>Tabla2[[#This Row],[TOTAL HH Esfuerzo]]/8</f>
        <v>1.5</v>
      </c>
      <c r="L42" s="5">
        <f t="shared" si="8"/>
        <v>206604</v>
      </c>
      <c r="M42" s="11">
        <f t="shared" si="10"/>
        <v>0.5</v>
      </c>
      <c r="N42" s="5">
        <f t="shared" si="9"/>
        <v>152476</v>
      </c>
    </row>
    <row r="43" spans="2:14" x14ac:dyDescent="0.25">
      <c r="B43" t="s">
        <v>107</v>
      </c>
      <c r="C43" t="s">
        <v>108</v>
      </c>
      <c r="D43" t="s">
        <v>109</v>
      </c>
      <c r="E43" t="s">
        <v>110</v>
      </c>
      <c r="F43" s="12">
        <v>16</v>
      </c>
      <c r="G43" t="s">
        <v>30</v>
      </c>
      <c r="H43">
        <v>1</v>
      </c>
      <c r="I43" t="s">
        <v>275</v>
      </c>
      <c r="J43">
        <f t="shared" si="7"/>
        <v>16</v>
      </c>
      <c r="K43">
        <f>Tabla2[[#This Row],[TOTAL HH Esfuerzo]]/8</f>
        <v>2</v>
      </c>
      <c r="L43" s="5">
        <f t="shared" si="8"/>
        <v>275472</v>
      </c>
      <c r="M43" s="11">
        <f t="shared" si="10"/>
        <v>0.66666666666666663</v>
      </c>
      <c r="N43" s="5">
        <f t="shared" si="9"/>
        <v>203301.33333333331</v>
      </c>
    </row>
    <row r="44" spans="2:14" x14ac:dyDescent="0.25">
      <c r="D44" t="s">
        <v>109</v>
      </c>
      <c r="E44" t="s">
        <v>111</v>
      </c>
      <c r="F44" s="12">
        <v>8</v>
      </c>
      <c r="G44" t="s">
        <v>30</v>
      </c>
      <c r="H44">
        <v>4</v>
      </c>
      <c r="I44" t="s">
        <v>273</v>
      </c>
      <c r="J44">
        <f t="shared" si="7"/>
        <v>32</v>
      </c>
      <c r="K44">
        <f>Tabla2[[#This Row],[TOTAL HH Esfuerzo]]/8</f>
        <v>4</v>
      </c>
      <c r="L44" s="5">
        <f t="shared" si="8"/>
        <v>550944</v>
      </c>
      <c r="M44" s="11">
        <f t="shared" si="10"/>
        <v>1.3333333333333333</v>
      </c>
      <c r="N44" s="5">
        <f>(VLOOKUP(G44,$P$2:$W$4,2,FALSE)*(J44/3))+(VLOOKUP(G44,$P$2:$W$4,3,FALSE)*(J44/3))+(VLOOKUP(G44,$P$2:$W$4,5,FALSE)*(J44/3))</f>
        <v>406602.66666666663</v>
      </c>
    </row>
    <row r="45" spans="2:14" x14ac:dyDescent="0.25">
      <c r="D45" t="s">
        <v>109</v>
      </c>
      <c r="E45" t="s">
        <v>112</v>
      </c>
      <c r="F45" s="12">
        <v>8</v>
      </c>
      <c r="G45" t="s">
        <v>30</v>
      </c>
      <c r="H45">
        <v>1</v>
      </c>
      <c r="I45" t="s">
        <v>276</v>
      </c>
      <c r="J45">
        <f t="shared" si="7"/>
        <v>8</v>
      </c>
      <c r="K45">
        <f>Tabla2[[#This Row],[TOTAL HH Esfuerzo]]/8</f>
        <v>1</v>
      </c>
      <c r="L45" s="5">
        <f t="shared" si="8"/>
        <v>137736</v>
      </c>
      <c r="M45" s="11">
        <f t="shared" si="10"/>
        <v>0.33333333333333331</v>
      </c>
      <c r="N45" s="5">
        <f t="shared" si="9"/>
        <v>101650.66666666666</v>
      </c>
    </row>
    <row r="46" spans="2:14" x14ac:dyDescent="0.25">
      <c r="D46" t="s">
        <v>107</v>
      </c>
      <c r="E46" t="s">
        <v>113</v>
      </c>
      <c r="F46" s="12">
        <v>16</v>
      </c>
      <c r="G46" t="s">
        <v>30</v>
      </c>
      <c r="H46">
        <v>4</v>
      </c>
      <c r="I46" t="s">
        <v>271</v>
      </c>
      <c r="J46">
        <f t="shared" si="7"/>
        <v>64</v>
      </c>
      <c r="K46">
        <f>Tabla2[[#This Row],[TOTAL HH Esfuerzo]]/8</f>
        <v>8</v>
      </c>
      <c r="L46" s="5">
        <f t="shared" si="8"/>
        <v>1101888</v>
      </c>
      <c r="M46" s="11">
        <f t="shared" si="10"/>
        <v>2.6666666666666665</v>
      </c>
      <c r="N46" s="5">
        <f t="shared" si="9"/>
        <v>813205.33333333326</v>
      </c>
    </row>
    <row r="47" spans="2:14" x14ac:dyDescent="0.25">
      <c r="D47" t="s">
        <v>107</v>
      </c>
      <c r="E47" t="s">
        <v>114</v>
      </c>
      <c r="F47" s="12">
        <v>40</v>
      </c>
      <c r="G47" t="s">
        <v>30</v>
      </c>
      <c r="H47">
        <v>4</v>
      </c>
      <c r="I47" t="s">
        <v>250</v>
      </c>
      <c r="J47">
        <f t="shared" si="7"/>
        <v>160</v>
      </c>
      <c r="K47">
        <f>Tabla2[[#This Row],[TOTAL HH Esfuerzo]]/8</f>
        <v>20</v>
      </c>
      <c r="L47" s="5">
        <f t="shared" si="8"/>
        <v>2754720</v>
      </c>
      <c r="M47" s="11">
        <f t="shared" si="10"/>
        <v>6.666666666666667</v>
      </c>
      <c r="N47" s="5">
        <f t="shared" si="9"/>
        <v>2033013.3333333335</v>
      </c>
    </row>
    <row r="48" spans="2:14" x14ac:dyDescent="0.25">
      <c r="F48" s="16"/>
      <c r="K48" s="17" t="s">
        <v>279</v>
      </c>
      <c r="L48" s="9">
        <f>SUM(L2:L47)</f>
        <v>15054837.4</v>
      </c>
      <c r="M48" s="8"/>
      <c r="N48" s="9">
        <f>SUM(N2:N47)</f>
        <v>11226684.046623096</v>
      </c>
    </row>
    <row r="49" spans="6:14" x14ac:dyDescent="0.25">
      <c r="F49" s="16"/>
      <c r="K49" s="17" t="s">
        <v>36</v>
      </c>
      <c r="L49" s="9">
        <f>L48*1.68</f>
        <v>25292126.831999999</v>
      </c>
      <c r="M49" s="9"/>
      <c r="N49" s="9">
        <f t="shared" ref="N49" si="11">N48*1.68</f>
        <v>18860829.1983268</v>
      </c>
    </row>
    <row r="50" spans="6:14" x14ac:dyDescent="0.25">
      <c r="F50" s="16"/>
      <c r="K50" s="17"/>
      <c r="L50" s="9"/>
      <c r="M50" s="18">
        <f>L48-N48</f>
        <v>3828153.3533769045</v>
      </c>
      <c r="N50" s="9"/>
    </row>
  </sheetData>
  <conditionalFormatting sqref="Q5:W5">
    <cfRule type="colorScale" priority="1">
      <colorScale>
        <cfvo type="min"/>
        <cfvo type="percentile" val="50"/>
        <cfvo type="max"/>
        <color rgb="FF63BE7B"/>
        <color rgb="FFFCFCFF"/>
        <color rgb="FFF8696B"/>
      </colorScale>
    </cfRule>
  </conditionalFormatting>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2D2A-13CD-4500-A597-74D79444049D}">
  <dimension ref="A1:L160"/>
  <sheetViews>
    <sheetView topLeftCell="C1" zoomScale="85" zoomScaleNormal="85" workbookViewId="0">
      <selection activeCell="G25" sqref="G25"/>
    </sheetView>
  </sheetViews>
  <sheetFormatPr baseColWidth="10" defaultColWidth="11.42578125" defaultRowHeight="15" x14ac:dyDescent="0.25"/>
  <cols>
    <col min="1" max="1" width="20.42578125" customWidth="1"/>
    <col min="2" max="2" width="34.140625" customWidth="1"/>
    <col min="3" max="3" width="32.85546875" customWidth="1"/>
    <col min="4" max="4" width="29.42578125" customWidth="1"/>
    <col min="5" max="5" width="18.5703125" customWidth="1"/>
    <col min="6" max="6" width="23.5703125" customWidth="1"/>
    <col min="7" max="7" width="73.42578125" customWidth="1"/>
  </cols>
  <sheetData>
    <row r="1" spans="1:12" ht="30" x14ac:dyDescent="0.25">
      <c r="A1" s="13" t="s">
        <v>115</v>
      </c>
      <c r="B1" s="13" t="s">
        <v>116</v>
      </c>
      <c r="C1" s="13" t="s">
        <v>117</v>
      </c>
      <c r="D1" s="13" t="s">
        <v>118</v>
      </c>
      <c r="E1" s="13" t="s">
        <v>119</v>
      </c>
      <c r="F1" s="13" t="s">
        <v>120</v>
      </c>
      <c r="G1" s="13" t="s">
        <v>121</v>
      </c>
      <c r="H1" s="13"/>
      <c r="I1" s="13"/>
      <c r="J1" s="13"/>
      <c r="K1" s="13"/>
      <c r="L1" s="13"/>
    </row>
    <row r="2" spans="1:12" ht="30" x14ac:dyDescent="0.25">
      <c r="A2" s="14" t="s">
        <v>223</v>
      </c>
      <c r="B2" s="15" t="s">
        <v>122</v>
      </c>
      <c r="C2" s="15" t="s">
        <v>123</v>
      </c>
      <c r="D2" s="15" t="s">
        <v>124</v>
      </c>
      <c r="E2" s="15" t="s">
        <v>125</v>
      </c>
      <c r="F2" s="13" t="s">
        <v>126</v>
      </c>
      <c r="G2" s="13" t="s">
        <v>197</v>
      </c>
      <c r="H2" s="13"/>
      <c r="I2" s="13"/>
      <c r="J2" s="13"/>
      <c r="K2" s="13"/>
      <c r="L2" s="13"/>
    </row>
    <row r="3" spans="1:12" ht="60" x14ac:dyDescent="0.25">
      <c r="A3" s="14" t="s">
        <v>224</v>
      </c>
      <c r="B3" s="15" t="s">
        <v>127</v>
      </c>
      <c r="C3" s="15" t="s">
        <v>128</v>
      </c>
      <c r="D3" s="15" t="s">
        <v>129</v>
      </c>
      <c r="E3" s="15" t="s">
        <v>130</v>
      </c>
      <c r="F3" s="13" t="s">
        <v>131</v>
      </c>
      <c r="G3" s="13" t="s">
        <v>198</v>
      </c>
      <c r="H3" s="13"/>
      <c r="I3" s="13"/>
      <c r="J3" s="13"/>
      <c r="K3" s="13"/>
      <c r="L3" s="13"/>
    </row>
    <row r="4" spans="1:12" ht="75" x14ac:dyDescent="0.25">
      <c r="A4" s="14" t="s">
        <v>225</v>
      </c>
      <c r="B4" s="15" t="s">
        <v>132</v>
      </c>
      <c r="C4" s="15" t="s">
        <v>128</v>
      </c>
      <c r="D4" s="15" t="s">
        <v>133</v>
      </c>
      <c r="E4" s="15" t="s">
        <v>125</v>
      </c>
      <c r="F4" s="13" t="s">
        <v>134</v>
      </c>
      <c r="G4" s="13" t="s">
        <v>199</v>
      </c>
      <c r="H4" s="13"/>
      <c r="I4" s="13"/>
      <c r="J4" s="13"/>
      <c r="K4" s="13"/>
      <c r="L4" s="13"/>
    </row>
    <row r="5" spans="1:12" ht="60" x14ac:dyDescent="0.25">
      <c r="A5" s="14" t="s">
        <v>226</v>
      </c>
      <c r="B5" s="15" t="s">
        <v>135</v>
      </c>
      <c r="C5" s="15" t="s">
        <v>128</v>
      </c>
      <c r="D5" s="15" t="s">
        <v>136</v>
      </c>
      <c r="E5" s="15" t="s">
        <v>125</v>
      </c>
      <c r="F5" s="13" t="s">
        <v>137</v>
      </c>
      <c r="G5" s="13" t="s">
        <v>200</v>
      </c>
      <c r="H5" s="13"/>
      <c r="I5" s="13"/>
      <c r="J5" s="13"/>
      <c r="K5" s="13"/>
      <c r="L5" s="13"/>
    </row>
    <row r="6" spans="1:12" ht="30" x14ac:dyDescent="0.25">
      <c r="A6" s="14" t="s">
        <v>227</v>
      </c>
      <c r="B6" s="15" t="s">
        <v>138</v>
      </c>
      <c r="C6" s="15" t="s">
        <v>128</v>
      </c>
      <c r="D6" s="15" t="s">
        <v>124</v>
      </c>
      <c r="E6" s="15" t="s">
        <v>130</v>
      </c>
      <c r="F6" s="13" t="s">
        <v>139</v>
      </c>
      <c r="G6" s="13" t="s">
        <v>222</v>
      </c>
      <c r="H6" s="13"/>
      <c r="I6" s="13"/>
      <c r="J6" s="13"/>
      <c r="K6" s="13"/>
      <c r="L6" s="13"/>
    </row>
    <row r="7" spans="1:12" ht="75" x14ac:dyDescent="0.25">
      <c r="A7" s="14" t="s">
        <v>228</v>
      </c>
      <c r="B7" s="15" t="s">
        <v>140</v>
      </c>
      <c r="C7" s="15" t="s">
        <v>128</v>
      </c>
      <c r="D7" s="15" t="s">
        <v>136</v>
      </c>
      <c r="E7" s="15" t="s">
        <v>125</v>
      </c>
      <c r="F7" s="13" t="s">
        <v>141</v>
      </c>
      <c r="G7" s="13" t="s">
        <v>201</v>
      </c>
      <c r="H7" s="13"/>
      <c r="I7" s="13"/>
      <c r="J7" s="13"/>
      <c r="K7" s="13"/>
      <c r="L7" s="13"/>
    </row>
    <row r="8" spans="1:12" ht="75" x14ac:dyDescent="0.25">
      <c r="A8" s="14" t="s">
        <v>229</v>
      </c>
      <c r="B8" s="15" t="s">
        <v>142</v>
      </c>
      <c r="C8" s="15" t="s">
        <v>123</v>
      </c>
      <c r="D8" s="15" t="s">
        <v>143</v>
      </c>
      <c r="E8" s="15" t="s">
        <v>130</v>
      </c>
      <c r="F8" s="13" t="s">
        <v>144</v>
      </c>
      <c r="G8" s="13" t="s">
        <v>202</v>
      </c>
      <c r="H8" s="13"/>
      <c r="I8" s="13"/>
      <c r="J8" s="13"/>
      <c r="K8" s="13"/>
      <c r="L8" s="13"/>
    </row>
    <row r="9" spans="1:12" ht="60" x14ac:dyDescent="0.25">
      <c r="A9" s="14" t="s">
        <v>230</v>
      </c>
      <c r="B9" s="15" t="s">
        <v>145</v>
      </c>
      <c r="C9" s="15" t="s">
        <v>123</v>
      </c>
      <c r="D9" s="15" t="s">
        <v>146</v>
      </c>
      <c r="E9" s="15" t="s">
        <v>125</v>
      </c>
      <c r="F9" s="13" t="s">
        <v>147</v>
      </c>
      <c r="G9" s="13" t="s">
        <v>203</v>
      </c>
      <c r="H9" s="13"/>
      <c r="I9" s="13"/>
      <c r="J9" s="13"/>
      <c r="K9" s="13"/>
      <c r="L9" s="13"/>
    </row>
    <row r="10" spans="1:12" ht="75" x14ac:dyDescent="0.25">
      <c r="A10" s="14" t="s">
        <v>231</v>
      </c>
      <c r="B10" s="15" t="s">
        <v>148</v>
      </c>
      <c r="C10" s="15" t="s">
        <v>128</v>
      </c>
      <c r="D10" s="15" t="s">
        <v>149</v>
      </c>
      <c r="E10" s="15" t="s">
        <v>125</v>
      </c>
      <c r="F10" s="13" t="s">
        <v>150</v>
      </c>
      <c r="G10" s="13" t="s">
        <v>204</v>
      </c>
      <c r="H10" s="13"/>
      <c r="I10" s="13"/>
      <c r="J10" s="13"/>
      <c r="K10" s="13"/>
      <c r="L10" s="13"/>
    </row>
    <row r="11" spans="1:12" ht="120" x14ac:dyDescent="0.25">
      <c r="A11" s="14" t="s">
        <v>232</v>
      </c>
      <c r="B11" s="15" t="s">
        <v>151</v>
      </c>
      <c r="C11" s="15" t="s">
        <v>128</v>
      </c>
      <c r="D11" s="15" t="s">
        <v>152</v>
      </c>
      <c r="E11" s="15" t="s">
        <v>125</v>
      </c>
      <c r="F11" s="13" t="s">
        <v>153</v>
      </c>
      <c r="G11" s="13" t="s">
        <v>205</v>
      </c>
      <c r="H11" s="13"/>
      <c r="I11" s="13"/>
      <c r="J11" s="13"/>
      <c r="K11" s="13"/>
      <c r="L11" s="13"/>
    </row>
    <row r="12" spans="1:12" ht="90" x14ac:dyDescent="0.25">
      <c r="A12" s="14" t="s">
        <v>233</v>
      </c>
      <c r="B12" s="15" t="s">
        <v>154</v>
      </c>
      <c r="C12" s="15" t="s">
        <v>128</v>
      </c>
      <c r="D12" s="15" t="s">
        <v>136</v>
      </c>
      <c r="E12" s="15" t="s">
        <v>125</v>
      </c>
      <c r="F12" s="13" t="s">
        <v>155</v>
      </c>
      <c r="G12" s="13" t="s">
        <v>206</v>
      </c>
      <c r="H12" s="13"/>
      <c r="I12" s="13"/>
      <c r="J12" s="13"/>
      <c r="K12" s="13"/>
      <c r="L12" s="13"/>
    </row>
    <row r="13" spans="1:12" ht="45" x14ac:dyDescent="0.25">
      <c r="A13" s="14" t="s">
        <v>234</v>
      </c>
      <c r="B13" s="15" t="s">
        <v>156</v>
      </c>
      <c r="C13" s="15" t="s">
        <v>128</v>
      </c>
      <c r="D13" s="15" t="s">
        <v>157</v>
      </c>
      <c r="E13" s="15" t="s">
        <v>125</v>
      </c>
      <c r="F13" s="13" t="s">
        <v>158</v>
      </c>
      <c r="G13" s="13" t="s">
        <v>207</v>
      </c>
      <c r="H13" s="13"/>
      <c r="I13" s="13"/>
      <c r="J13" s="13"/>
      <c r="K13" s="13"/>
      <c r="L13" s="13"/>
    </row>
    <row r="14" spans="1:12" ht="105" x14ac:dyDescent="0.25">
      <c r="A14" s="14" t="s">
        <v>235</v>
      </c>
      <c r="B14" s="15" t="s">
        <v>159</v>
      </c>
      <c r="C14" s="15" t="s">
        <v>128</v>
      </c>
      <c r="D14" s="15" t="s">
        <v>160</v>
      </c>
      <c r="E14" s="15" t="s">
        <v>125</v>
      </c>
      <c r="F14" s="13" t="s">
        <v>161</v>
      </c>
      <c r="G14" s="13" t="s">
        <v>208</v>
      </c>
      <c r="H14" s="13"/>
      <c r="I14" s="13"/>
      <c r="J14" s="13"/>
      <c r="K14" s="13"/>
      <c r="L14" s="13"/>
    </row>
    <row r="15" spans="1:12" ht="75" x14ac:dyDescent="0.25">
      <c r="A15" s="14" t="s">
        <v>236</v>
      </c>
      <c r="B15" s="15" t="s">
        <v>162</v>
      </c>
      <c r="C15" s="15" t="s">
        <v>128</v>
      </c>
      <c r="D15" s="15" t="s">
        <v>163</v>
      </c>
      <c r="E15" s="15" t="s">
        <v>130</v>
      </c>
      <c r="F15" s="13" t="s">
        <v>164</v>
      </c>
      <c r="G15" s="13" t="s">
        <v>209</v>
      </c>
      <c r="H15" s="13"/>
      <c r="I15" s="13"/>
      <c r="J15" s="13"/>
      <c r="K15" s="13"/>
      <c r="L15" s="13"/>
    </row>
    <row r="16" spans="1:12" ht="90" x14ac:dyDescent="0.25">
      <c r="A16" s="14" t="s">
        <v>237</v>
      </c>
      <c r="B16" s="15" t="s">
        <v>165</v>
      </c>
      <c r="C16" s="15" t="s">
        <v>123</v>
      </c>
      <c r="D16" s="15" t="s">
        <v>136</v>
      </c>
      <c r="E16" s="15" t="s">
        <v>125</v>
      </c>
      <c r="F16" s="13" t="s">
        <v>166</v>
      </c>
      <c r="G16" s="13" t="s">
        <v>210</v>
      </c>
      <c r="H16" s="13"/>
      <c r="I16" s="13"/>
      <c r="J16" s="13"/>
      <c r="K16" s="13"/>
      <c r="L16" s="13"/>
    </row>
    <row r="17" spans="1:12" ht="60" x14ac:dyDescent="0.25">
      <c r="A17" s="14" t="s">
        <v>238</v>
      </c>
      <c r="B17" s="15" t="s">
        <v>167</v>
      </c>
      <c r="C17" s="15" t="s">
        <v>123</v>
      </c>
      <c r="D17" s="15" t="s">
        <v>136</v>
      </c>
      <c r="E17" s="15" t="s">
        <v>125</v>
      </c>
      <c r="F17" s="13" t="s">
        <v>168</v>
      </c>
      <c r="G17" s="13" t="s">
        <v>211</v>
      </c>
      <c r="H17" s="13"/>
      <c r="I17" s="13"/>
      <c r="J17" s="13"/>
      <c r="K17" s="13"/>
      <c r="L17" s="13"/>
    </row>
    <row r="18" spans="1:12" ht="150" x14ac:dyDescent="0.25">
      <c r="A18" s="14" t="s">
        <v>239</v>
      </c>
      <c r="B18" s="15" t="s">
        <v>169</v>
      </c>
      <c r="C18" s="15" t="s">
        <v>123</v>
      </c>
      <c r="D18" s="15" t="s">
        <v>170</v>
      </c>
      <c r="E18" s="15" t="s">
        <v>125</v>
      </c>
      <c r="F18" s="13" t="s">
        <v>171</v>
      </c>
      <c r="G18" s="13" t="s">
        <v>212</v>
      </c>
      <c r="H18" s="13"/>
      <c r="I18" s="13"/>
      <c r="J18" s="13"/>
      <c r="K18" s="13"/>
      <c r="L18" s="13"/>
    </row>
    <row r="19" spans="1:12" ht="150" x14ac:dyDescent="0.25">
      <c r="A19" s="14" t="s">
        <v>240</v>
      </c>
      <c r="B19" s="15" t="s">
        <v>172</v>
      </c>
      <c r="C19" s="15" t="s">
        <v>128</v>
      </c>
      <c r="D19" s="15" t="s">
        <v>163</v>
      </c>
      <c r="E19" s="15" t="s">
        <v>125</v>
      </c>
      <c r="F19" s="13" t="s">
        <v>173</v>
      </c>
      <c r="G19" s="13" t="s">
        <v>213</v>
      </c>
      <c r="H19" s="13"/>
      <c r="I19" s="13"/>
      <c r="J19" s="13"/>
      <c r="K19" s="13"/>
      <c r="L19" s="13"/>
    </row>
    <row r="20" spans="1:12" ht="90" x14ac:dyDescent="0.25">
      <c r="A20" s="14" t="s">
        <v>241</v>
      </c>
      <c r="B20" s="15" t="s">
        <v>174</v>
      </c>
      <c r="C20" s="15" t="s">
        <v>128</v>
      </c>
      <c r="D20" s="15" t="s">
        <v>175</v>
      </c>
      <c r="E20" s="15" t="s">
        <v>125</v>
      </c>
      <c r="F20" s="13" t="s">
        <v>176</v>
      </c>
      <c r="G20" s="13" t="s">
        <v>214</v>
      </c>
      <c r="H20" s="13"/>
      <c r="I20" s="13"/>
      <c r="J20" s="13"/>
      <c r="K20" s="13"/>
      <c r="L20" s="13"/>
    </row>
    <row r="21" spans="1:12" ht="90" x14ac:dyDescent="0.25">
      <c r="A21" s="14" t="s">
        <v>242</v>
      </c>
      <c r="B21" s="15" t="s">
        <v>177</v>
      </c>
      <c r="C21" s="15" t="s">
        <v>123</v>
      </c>
      <c r="D21" s="15" t="s">
        <v>178</v>
      </c>
      <c r="E21" s="15" t="s">
        <v>125</v>
      </c>
      <c r="F21" s="13" t="s">
        <v>179</v>
      </c>
      <c r="G21" s="13" t="s">
        <v>215</v>
      </c>
      <c r="H21" s="13"/>
      <c r="I21" s="13"/>
      <c r="J21" s="13"/>
      <c r="K21" s="13"/>
      <c r="L21" s="13"/>
    </row>
    <row r="22" spans="1:12" ht="90" x14ac:dyDescent="0.25">
      <c r="A22" s="14" t="s">
        <v>243</v>
      </c>
      <c r="B22" s="15" t="s">
        <v>180</v>
      </c>
      <c r="C22" s="15" t="s">
        <v>123</v>
      </c>
      <c r="D22" s="15" t="s">
        <v>181</v>
      </c>
      <c r="E22" s="15" t="s">
        <v>125</v>
      </c>
      <c r="F22" s="13" t="s">
        <v>182</v>
      </c>
      <c r="G22" s="13" t="s">
        <v>216</v>
      </c>
      <c r="H22" s="13"/>
      <c r="I22" s="13"/>
      <c r="J22" s="13"/>
      <c r="K22" s="13"/>
      <c r="L22" s="13"/>
    </row>
    <row r="23" spans="1:12" ht="105" x14ac:dyDescent="0.25">
      <c r="A23" s="14" t="s">
        <v>244</v>
      </c>
      <c r="B23" s="15" t="s">
        <v>183</v>
      </c>
      <c r="C23" s="15" t="s">
        <v>184</v>
      </c>
      <c r="D23" s="15" t="s">
        <v>136</v>
      </c>
      <c r="E23" s="15" t="s">
        <v>125</v>
      </c>
      <c r="F23" s="13" t="s">
        <v>185</v>
      </c>
      <c r="G23" s="13" t="s">
        <v>217</v>
      </c>
      <c r="H23" s="13"/>
      <c r="I23" s="13"/>
      <c r="J23" s="13"/>
      <c r="K23" s="13"/>
      <c r="L23" s="13"/>
    </row>
    <row r="24" spans="1:12" ht="90" x14ac:dyDescent="0.25">
      <c r="A24" s="14" t="s">
        <v>245</v>
      </c>
      <c r="B24" s="15" t="s">
        <v>186</v>
      </c>
      <c r="C24" s="15" t="s">
        <v>123</v>
      </c>
      <c r="D24" s="15" t="s">
        <v>187</v>
      </c>
      <c r="E24" s="15" t="s">
        <v>188</v>
      </c>
      <c r="F24" s="13" t="s">
        <v>189</v>
      </c>
      <c r="G24" s="13" t="s">
        <v>218</v>
      </c>
      <c r="H24" s="13"/>
      <c r="I24" s="13"/>
      <c r="J24" s="13"/>
      <c r="K24" s="13"/>
      <c r="L24" s="13"/>
    </row>
    <row r="25" spans="1:12" ht="90" x14ac:dyDescent="0.25">
      <c r="A25" s="14" t="s">
        <v>246</v>
      </c>
      <c r="B25" s="15" t="s">
        <v>190</v>
      </c>
      <c r="C25" s="15" t="s">
        <v>123</v>
      </c>
      <c r="D25" s="15" t="s">
        <v>187</v>
      </c>
      <c r="E25" s="15" t="s">
        <v>130</v>
      </c>
      <c r="F25" s="13" t="s">
        <v>191</v>
      </c>
      <c r="G25" s="13" t="s">
        <v>219</v>
      </c>
      <c r="H25" s="13"/>
      <c r="I25" s="13"/>
      <c r="J25" s="13"/>
      <c r="K25" s="13"/>
      <c r="L25" s="13"/>
    </row>
    <row r="26" spans="1:12" ht="90" x14ac:dyDescent="0.25">
      <c r="A26" s="14" t="s">
        <v>247</v>
      </c>
      <c r="B26" s="15" t="s">
        <v>192</v>
      </c>
      <c r="C26" s="15" t="s">
        <v>123</v>
      </c>
      <c r="D26" s="15" t="s">
        <v>193</v>
      </c>
      <c r="E26" s="15" t="s">
        <v>188</v>
      </c>
      <c r="F26" s="13" t="s">
        <v>194</v>
      </c>
      <c r="G26" s="13" t="s">
        <v>220</v>
      </c>
      <c r="H26" s="13"/>
      <c r="I26" s="13"/>
      <c r="J26" s="13"/>
      <c r="K26" s="13"/>
      <c r="L26" s="13"/>
    </row>
    <row r="27" spans="1:12" ht="75" x14ac:dyDescent="0.25">
      <c r="A27" s="14" t="s">
        <v>248</v>
      </c>
      <c r="B27" s="15" t="s">
        <v>195</v>
      </c>
      <c r="C27" s="15" t="s">
        <v>128</v>
      </c>
      <c r="D27" s="15" t="s">
        <v>175</v>
      </c>
      <c r="E27" s="15" t="s">
        <v>188</v>
      </c>
      <c r="F27" s="13" t="s">
        <v>196</v>
      </c>
      <c r="G27" s="13" t="s">
        <v>221</v>
      </c>
      <c r="H27" s="13"/>
      <c r="I27" s="13"/>
      <c r="J27" s="13"/>
      <c r="K27" s="13"/>
      <c r="L27" s="13"/>
    </row>
    <row r="28" spans="1:12" x14ac:dyDescent="0.25">
      <c r="A28" s="13"/>
      <c r="B28" s="13"/>
      <c r="C28" s="13"/>
      <c r="D28" s="13"/>
      <c r="E28" s="13"/>
      <c r="F28" s="13"/>
      <c r="G28" s="13"/>
      <c r="H28" s="13"/>
      <c r="I28" s="13"/>
      <c r="J28" s="13"/>
      <c r="K28" s="13"/>
      <c r="L28" s="13"/>
    </row>
    <row r="29" spans="1:12" x14ac:dyDescent="0.25">
      <c r="A29" s="13"/>
      <c r="B29" s="13"/>
      <c r="C29" s="13"/>
      <c r="D29" s="13"/>
      <c r="E29" s="13"/>
      <c r="F29" s="13"/>
      <c r="G29" s="13"/>
      <c r="H29" s="13"/>
      <c r="I29" s="13"/>
      <c r="J29" s="13"/>
      <c r="K29" s="13"/>
      <c r="L29" s="13"/>
    </row>
    <row r="30" spans="1:12" x14ac:dyDescent="0.25">
      <c r="A30" s="13"/>
      <c r="B30" s="13"/>
      <c r="C30" s="13"/>
      <c r="D30" s="13"/>
      <c r="E30" s="13"/>
      <c r="F30" s="13"/>
      <c r="G30" s="13"/>
      <c r="H30" s="13"/>
      <c r="I30" s="13"/>
      <c r="J30" s="13"/>
      <c r="K30" s="13"/>
      <c r="L30" s="13"/>
    </row>
    <row r="31" spans="1:12" x14ac:dyDescent="0.25">
      <c r="A31" s="13"/>
      <c r="B31" s="13"/>
      <c r="C31" s="13"/>
      <c r="D31" s="13"/>
      <c r="E31" s="13"/>
      <c r="F31" s="13"/>
      <c r="G31" s="13"/>
      <c r="H31" s="13"/>
      <c r="I31" s="13"/>
      <c r="J31" s="13"/>
      <c r="K31" s="13"/>
      <c r="L31" s="13"/>
    </row>
    <row r="32" spans="1:12" x14ac:dyDescent="0.25">
      <c r="A32" s="13"/>
      <c r="B32" s="13"/>
      <c r="C32" s="13"/>
      <c r="D32" s="13"/>
      <c r="E32" s="13"/>
      <c r="F32" s="13"/>
      <c r="G32" s="13"/>
      <c r="H32" s="13"/>
      <c r="I32" s="13"/>
      <c r="J32" s="13"/>
      <c r="K32" s="13"/>
      <c r="L32" s="13"/>
    </row>
    <row r="33" spans="1:12" x14ac:dyDescent="0.25">
      <c r="A33" s="13"/>
      <c r="B33" s="13"/>
      <c r="C33" s="13"/>
      <c r="D33" s="13"/>
      <c r="E33" s="13"/>
      <c r="F33" s="13"/>
      <c r="G33" s="13"/>
      <c r="H33" s="13"/>
      <c r="I33" s="13"/>
      <c r="J33" s="13"/>
      <c r="K33" s="13"/>
      <c r="L33" s="13"/>
    </row>
    <row r="34" spans="1:12" x14ac:dyDescent="0.25">
      <c r="A34" s="13"/>
      <c r="B34" s="13"/>
      <c r="C34" s="13"/>
      <c r="D34" s="13"/>
      <c r="E34" s="13"/>
      <c r="F34" s="13"/>
      <c r="G34" s="13"/>
      <c r="H34" s="13"/>
      <c r="I34" s="13"/>
      <c r="J34" s="13"/>
      <c r="K34" s="13"/>
      <c r="L34" s="13"/>
    </row>
    <row r="35" spans="1:12" x14ac:dyDescent="0.25">
      <c r="A35" s="13"/>
      <c r="B35" s="13"/>
      <c r="C35" s="13"/>
      <c r="D35" s="13"/>
      <c r="E35" s="13"/>
      <c r="F35" s="13"/>
      <c r="G35" s="13"/>
      <c r="H35" s="13"/>
      <c r="I35" s="13"/>
      <c r="J35" s="13"/>
      <c r="K35" s="13"/>
      <c r="L35" s="13"/>
    </row>
    <row r="36" spans="1:12" x14ac:dyDescent="0.25">
      <c r="A36" s="13"/>
      <c r="B36" s="13"/>
      <c r="C36" s="13"/>
      <c r="D36" s="13"/>
      <c r="E36" s="13"/>
      <c r="F36" s="13"/>
      <c r="G36" s="13"/>
      <c r="H36" s="13"/>
      <c r="I36" s="13"/>
      <c r="J36" s="13"/>
      <c r="K36" s="13"/>
      <c r="L36" s="13"/>
    </row>
    <row r="37" spans="1:12" x14ac:dyDescent="0.25">
      <c r="A37" s="13"/>
      <c r="B37" s="13"/>
      <c r="C37" s="13"/>
      <c r="D37" s="13"/>
      <c r="E37" s="13"/>
      <c r="F37" s="13"/>
      <c r="G37" s="13"/>
      <c r="H37" s="13"/>
      <c r="I37" s="13"/>
      <c r="J37" s="13"/>
      <c r="K37" s="13"/>
      <c r="L37" s="13"/>
    </row>
    <row r="38" spans="1:12" x14ac:dyDescent="0.25">
      <c r="A38" s="13"/>
      <c r="B38" s="13"/>
      <c r="C38" s="13"/>
      <c r="D38" s="13"/>
      <c r="E38" s="13"/>
      <c r="F38" s="13"/>
      <c r="G38" s="13"/>
      <c r="H38" s="13"/>
      <c r="I38" s="13"/>
      <c r="J38" s="13"/>
      <c r="K38" s="13"/>
      <c r="L38" s="13"/>
    </row>
    <row r="39" spans="1:12" x14ac:dyDescent="0.25">
      <c r="A39" s="13"/>
      <c r="B39" s="13"/>
      <c r="C39" s="13"/>
      <c r="D39" s="13"/>
      <c r="E39" s="13"/>
      <c r="F39" s="13"/>
      <c r="G39" s="13"/>
      <c r="H39" s="13"/>
      <c r="I39" s="13"/>
      <c r="J39" s="13"/>
      <c r="K39" s="13"/>
      <c r="L39" s="13"/>
    </row>
    <row r="40" spans="1:12" x14ac:dyDescent="0.25">
      <c r="A40" s="13"/>
      <c r="B40" s="13"/>
      <c r="C40" s="13"/>
      <c r="D40" s="13"/>
      <c r="E40" s="13"/>
      <c r="F40" s="13"/>
      <c r="G40" s="13"/>
      <c r="H40" s="13"/>
      <c r="I40" s="13"/>
      <c r="J40" s="13"/>
      <c r="K40" s="13"/>
      <c r="L40" s="13"/>
    </row>
    <row r="41" spans="1:12" x14ac:dyDescent="0.25">
      <c r="A41" s="13"/>
      <c r="B41" s="13"/>
      <c r="C41" s="13"/>
      <c r="D41" s="13"/>
      <c r="E41" s="13"/>
      <c r="F41" s="13"/>
      <c r="G41" s="13"/>
      <c r="H41" s="13"/>
      <c r="I41" s="13"/>
      <c r="J41" s="13"/>
      <c r="K41" s="13"/>
      <c r="L41" s="13"/>
    </row>
    <row r="42" spans="1:12" x14ac:dyDescent="0.25">
      <c r="A42" s="13"/>
      <c r="B42" s="13"/>
      <c r="C42" s="13"/>
      <c r="D42" s="13"/>
      <c r="E42" s="13"/>
      <c r="F42" s="13"/>
      <c r="G42" s="13"/>
      <c r="H42" s="13"/>
      <c r="I42" s="13"/>
      <c r="J42" s="13"/>
      <c r="K42" s="13"/>
      <c r="L42" s="13"/>
    </row>
    <row r="43" spans="1:12" x14ac:dyDescent="0.25">
      <c r="A43" s="13"/>
      <c r="B43" s="13"/>
      <c r="C43" s="13"/>
      <c r="D43" s="13"/>
      <c r="E43" s="13"/>
      <c r="F43" s="13"/>
      <c r="G43" s="13"/>
      <c r="H43" s="13"/>
      <c r="I43" s="13"/>
      <c r="J43" s="13"/>
      <c r="K43" s="13"/>
      <c r="L43" s="13"/>
    </row>
    <row r="44" spans="1:12" x14ac:dyDescent="0.25">
      <c r="A44" s="13"/>
      <c r="B44" s="13"/>
      <c r="C44" s="13"/>
      <c r="D44" s="13"/>
      <c r="E44" s="13"/>
      <c r="F44" s="13"/>
      <c r="G44" s="13"/>
      <c r="H44" s="13"/>
      <c r="I44" s="13"/>
      <c r="J44" s="13"/>
      <c r="K44" s="13"/>
      <c r="L44" s="13"/>
    </row>
    <row r="45" spans="1:12" x14ac:dyDescent="0.25">
      <c r="A45" s="13"/>
      <c r="B45" s="13"/>
      <c r="C45" s="13"/>
      <c r="D45" s="13"/>
      <c r="E45" s="13"/>
      <c r="F45" s="13"/>
      <c r="G45" s="13"/>
      <c r="H45" s="13"/>
      <c r="I45" s="13"/>
      <c r="J45" s="13"/>
      <c r="K45" s="13"/>
      <c r="L45" s="13"/>
    </row>
    <row r="46" spans="1:12" x14ac:dyDescent="0.25">
      <c r="A46" s="13"/>
      <c r="B46" s="13"/>
      <c r="C46" s="13"/>
      <c r="D46" s="13"/>
      <c r="E46" s="13"/>
      <c r="F46" s="13"/>
      <c r="G46" s="13"/>
      <c r="H46" s="13"/>
      <c r="I46" s="13"/>
      <c r="J46" s="13"/>
      <c r="K46" s="13"/>
      <c r="L46" s="13"/>
    </row>
    <row r="47" spans="1:12" x14ac:dyDescent="0.25">
      <c r="A47" s="13"/>
      <c r="B47" s="13"/>
      <c r="C47" s="13"/>
      <c r="D47" s="13"/>
      <c r="E47" s="13"/>
      <c r="F47" s="13"/>
      <c r="G47" s="13"/>
      <c r="H47" s="13"/>
      <c r="I47" s="13"/>
      <c r="J47" s="13"/>
      <c r="K47" s="13"/>
      <c r="L47" s="13"/>
    </row>
    <row r="48" spans="1:12" x14ac:dyDescent="0.25">
      <c r="A48" s="13"/>
      <c r="B48" s="13"/>
      <c r="C48" s="13"/>
      <c r="D48" s="13"/>
      <c r="E48" s="13"/>
      <c r="F48" s="13"/>
      <c r="G48" s="13"/>
      <c r="H48" s="13"/>
      <c r="I48" s="13"/>
      <c r="J48" s="13"/>
      <c r="K48" s="13"/>
      <c r="L48" s="13"/>
    </row>
    <row r="49" spans="1:12" x14ac:dyDescent="0.25">
      <c r="A49" s="13"/>
      <c r="B49" s="13"/>
      <c r="C49" s="13"/>
      <c r="D49" s="13"/>
      <c r="E49" s="13"/>
      <c r="F49" s="13"/>
      <c r="G49" s="13"/>
      <c r="H49" s="13"/>
      <c r="I49" s="13"/>
      <c r="J49" s="13"/>
      <c r="K49" s="13"/>
      <c r="L49" s="13"/>
    </row>
    <row r="50" spans="1:12" x14ac:dyDescent="0.25">
      <c r="A50" s="13"/>
      <c r="B50" s="13"/>
      <c r="C50" s="13"/>
      <c r="D50" s="13"/>
      <c r="E50" s="13"/>
      <c r="F50" s="13"/>
      <c r="G50" s="13"/>
      <c r="H50" s="13"/>
      <c r="I50" s="13"/>
      <c r="J50" s="13"/>
      <c r="K50" s="13"/>
      <c r="L50" s="13"/>
    </row>
    <row r="51" spans="1:12" x14ac:dyDescent="0.25">
      <c r="A51" s="13"/>
      <c r="B51" s="13"/>
      <c r="C51" s="13"/>
      <c r="D51" s="13"/>
      <c r="E51" s="13"/>
      <c r="F51" s="13"/>
      <c r="G51" s="13"/>
      <c r="H51" s="13"/>
      <c r="I51" s="13"/>
      <c r="J51" s="13"/>
      <c r="K51" s="13"/>
      <c r="L51" s="13"/>
    </row>
    <row r="52" spans="1:12" x14ac:dyDescent="0.25">
      <c r="A52" s="13"/>
      <c r="B52" s="13"/>
      <c r="C52" s="13"/>
      <c r="D52" s="13"/>
      <c r="E52" s="13"/>
      <c r="F52" s="13"/>
      <c r="G52" s="13"/>
      <c r="H52" s="13"/>
      <c r="I52" s="13"/>
      <c r="J52" s="13"/>
      <c r="K52" s="13"/>
      <c r="L52" s="13"/>
    </row>
    <row r="53" spans="1:12" x14ac:dyDescent="0.25">
      <c r="A53" s="13"/>
      <c r="B53" s="13"/>
      <c r="C53" s="13"/>
      <c r="D53" s="13"/>
      <c r="E53" s="13"/>
      <c r="F53" s="13"/>
      <c r="G53" s="13"/>
      <c r="H53" s="13"/>
      <c r="I53" s="13"/>
      <c r="J53" s="13"/>
      <c r="K53" s="13"/>
      <c r="L53" s="13"/>
    </row>
    <row r="54" spans="1:12" x14ac:dyDescent="0.25">
      <c r="A54" s="13"/>
      <c r="B54" s="13"/>
      <c r="C54" s="13"/>
      <c r="D54" s="13"/>
      <c r="E54" s="13"/>
      <c r="F54" s="13"/>
      <c r="G54" s="13"/>
      <c r="H54" s="13"/>
      <c r="I54" s="13"/>
      <c r="J54" s="13"/>
      <c r="K54" s="13"/>
      <c r="L54" s="13"/>
    </row>
    <row r="55" spans="1:12" x14ac:dyDescent="0.25">
      <c r="A55" s="13"/>
      <c r="B55" s="13"/>
      <c r="C55" s="13"/>
      <c r="D55" s="13"/>
      <c r="E55" s="13"/>
      <c r="F55" s="13"/>
      <c r="G55" s="13"/>
      <c r="H55" s="13"/>
      <c r="I55" s="13"/>
      <c r="J55" s="13"/>
      <c r="K55" s="13"/>
      <c r="L55" s="13"/>
    </row>
    <row r="56" spans="1:12" x14ac:dyDescent="0.25">
      <c r="A56" s="13"/>
      <c r="B56" s="13"/>
      <c r="C56" s="13"/>
      <c r="D56" s="13"/>
      <c r="E56" s="13"/>
      <c r="F56" s="13"/>
      <c r="G56" s="13"/>
      <c r="H56" s="13"/>
      <c r="I56" s="13"/>
      <c r="J56" s="13"/>
      <c r="K56" s="13"/>
      <c r="L56" s="13"/>
    </row>
    <row r="57" spans="1:12" x14ac:dyDescent="0.25">
      <c r="A57" s="13"/>
      <c r="B57" s="13"/>
      <c r="C57" s="13"/>
      <c r="D57" s="13"/>
      <c r="E57" s="13"/>
      <c r="F57" s="13"/>
      <c r="G57" s="13"/>
      <c r="H57" s="13"/>
      <c r="I57" s="13"/>
      <c r="J57" s="13"/>
      <c r="K57" s="13"/>
      <c r="L57" s="13"/>
    </row>
    <row r="58" spans="1:12" x14ac:dyDescent="0.25">
      <c r="A58" s="13"/>
      <c r="B58" s="13"/>
      <c r="C58" s="13"/>
      <c r="D58" s="13"/>
      <c r="E58" s="13"/>
      <c r="F58" s="13"/>
      <c r="G58" s="13"/>
      <c r="H58" s="13"/>
      <c r="I58" s="13"/>
      <c r="J58" s="13"/>
      <c r="K58" s="13"/>
      <c r="L58" s="13"/>
    </row>
    <row r="59" spans="1:12" x14ac:dyDescent="0.25">
      <c r="A59" s="13"/>
      <c r="B59" s="13"/>
      <c r="C59" s="13"/>
      <c r="D59" s="13"/>
      <c r="E59" s="13"/>
      <c r="F59" s="13"/>
      <c r="G59" s="13"/>
      <c r="H59" s="13"/>
      <c r="I59" s="13"/>
      <c r="J59" s="13"/>
      <c r="K59" s="13"/>
      <c r="L59" s="13"/>
    </row>
    <row r="60" spans="1:12" x14ac:dyDescent="0.25">
      <c r="A60" s="13"/>
      <c r="B60" s="13"/>
      <c r="C60" s="13"/>
      <c r="D60" s="13"/>
      <c r="E60" s="13"/>
      <c r="F60" s="13"/>
      <c r="G60" s="13"/>
      <c r="H60" s="13"/>
      <c r="I60" s="13"/>
      <c r="J60" s="13"/>
      <c r="K60" s="13"/>
      <c r="L60" s="13"/>
    </row>
    <row r="61" spans="1:12" x14ac:dyDescent="0.25">
      <c r="A61" s="13"/>
      <c r="B61" s="13"/>
      <c r="C61" s="13"/>
      <c r="D61" s="13"/>
      <c r="E61" s="13"/>
      <c r="F61" s="13"/>
      <c r="G61" s="13"/>
      <c r="H61" s="13"/>
      <c r="I61" s="13"/>
      <c r="J61" s="13"/>
      <c r="K61" s="13"/>
      <c r="L61" s="13"/>
    </row>
    <row r="62" spans="1:12" x14ac:dyDescent="0.25">
      <c r="A62" s="13"/>
      <c r="B62" s="13"/>
      <c r="C62" s="13"/>
      <c r="D62" s="13"/>
      <c r="E62" s="13"/>
      <c r="F62" s="13"/>
      <c r="G62" s="13"/>
      <c r="H62" s="13"/>
      <c r="I62" s="13"/>
      <c r="J62" s="13"/>
      <c r="K62" s="13"/>
      <c r="L62" s="13"/>
    </row>
    <row r="63" spans="1:12" x14ac:dyDescent="0.25">
      <c r="A63" s="13"/>
      <c r="B63" s="13"/>
      <c r="C63" s="13"/>
      <c r="D63" s="13"/>
      <c r="E63" s="13"/>
      <c r="F63" s="13"/>
      <c r="G63" s="13"/>
      <c r="H63" s="13"/>
      <c r="I63" s="13"/>
      <c r="J63" s="13"/>
      <c r="K63" s="13"/>
      <c r="L63" s="13"/>
    </row>
    <row r="64" spans="1:12" x14ac:dyDescent="0.25">
      <c r="A64" s="13"/>
      <c r="B64" s="13"/>
      <c r="C64" s="13"/>
      <c r="D64" s="13"/>
      <c r="E64" s="13"/>
      <c r="F64" s="13"/>
      <c r="G64" s="13"/>
      <c r="H64" s="13"/>
      <c r="I64" s="13"/>
      <c r="J64" s="13"/>
      <c r="K64" s="13"/>
      <c r="L64" s="13"/>
    </row>
    <row r="65" spans="1:12" x14ac:dyDescent="0.25">
      <c r="A65" s="13"/>
      <c r="B65" s="13"/>
      <c r="C65" s="13"/>
      <c r="D65" s="13"/>
      <c r="E65" s="13"/>
      <c r="F65" s="13"/>
      <c r="G65" s="13"/>
      <c r="H65" s="13"/>
      <c r="I65" s="13"/>
      <c r="J65" s="13"/>
      <c r="K65" s="13"/>
      <c r="L65" s="13"/>
    </row>
    <row r="66" spans="1:12" x14ac:dyDescent="0.25">
      <c r="A66" s="13"/>
      <c r="B66" s="13"/>
      <c r="C66" s="13"/>
      <c r="D66" s="13"/>
      <c r="E66" s="13"/>
      <c r="F66" s="13"/>
      <c r="G66" s="13"/>
      <c r="H66" s="13"/>
      <c r="I66" s="13"/>
      <c r="J66" s="13"/>
      <c r="K66" s="13"/>
      <c r="L66" s="13"/>
    </row>
    <row r="67" spans="1:12" x14ac:dyDescent="0.25">
      <c r="A67" s="13"/>
      <c r="B67" s="13"/>
      <c r="C67" s="13"/>
      <c r="D67" s="13"/>
      <c r="E67" s="13"/>
      <c r="F67" s="13"/>
      <c r="G67" s="13"/>
      <c r="H67" s="13"/>
      <c r="I67" s="13"/>
      <c r="J67" s="13"/>
      <c r="K67" s="13"/>
      <c r="L67" s="13"/>
    </row>
    <row r="68" spans="1:12" x14ac:dyDescent="0.25">
      <c r="A68" s="13"/>
      <c r="B68" s="13"/>
      <c r="C68" s="13"/>
      <c r="D68" s="13"/>
      <c r="E68" s="13"/>
      <c r="F68" s="13"/>
      <c r="G68" s="13"/>
      <c r="H68" s="13"/>
      <c r="I68" s="13"/>
      <c r="J68" s="13"/>
      <c r="K68" s="13"/>
      <c r="L68" s="13"/>
    </row>
    <row r="69" spans="1:12" x14ac:dyDescent="0.25">
      <c r="A69" s="13"/>
      <c r="B69" s="13"/>
      <c r="C69" s="13"/>
      <c r="D69" s="13"/>
      <c r="E69" s="13"/>
      <c r="F69" s="13"/>
      <c r="G69" s="13"/>
      <c r="H69" s="13"/>
      <c r="I69" s="13"/>
      <c r="J69" s="13"/>
      <c r="K69" s="13"/>
      <c r="L69" s="13"/>
    </row>
    <row r="70" spans="1:12" x14ac:dyDescent="0.25">
      <c r="A70" s="13"/>
      <c r="B70" s="13"/>
      <c r="C70" s="13"/>
      <c r="D70" s="13"/>
      <c r="E70" s="13"/>
      <c r="F70" s="13"/>
      <c r="G70" s="13"/>
      <c r="H70" s="13"/>
      <c r="I70" s="13"/>
      <c r="J70" s="13"/>
      <c r="K70" s="13"/>
      <c r="L70" s="13"/>
    </row>
    <row r="71" spans="1:12" x14ac:dyDescent="0.25">
      <c r="A71" s="13"/>
      <c r="B71" s="13"/>
      <c r="C71" s="13"/>
      <c r="D71" s="13"/>
      <c r="E71" s="13"/>
      <c r="F71" s="13"/>
      <c r="G71" s="13"/>
      <c r="H71" s="13"/>
      <c r="I71" s="13"/>
      <c r="J71" s="13"/>
      <c r="K71" s="13"/>
      <c r="L71" s="13"/>
    </row>
    <row r="72" spans="1:12" x14ac:dyDescent="0.25">
      <c r="A72" s="13"/>
      <c r="B72" s="13"/>
      <c r="C72" s="13"/>
      <c r="D72" s="13"/>
      <c r="E72" s="13"/>
      <c r="F72" s="13"/>
      <c r="G72" s="13"/>
      <c r="H72" s="13"/>
      <c r="I72" s="13"/>
      <c r="J72" s="13"/>
      <c r="K72" s="13"/>
      <c r="L72" s="13"/>
    </row>
    <row r="73" spans="1:12" x14ac:dyDescent="0.25">
      <c r="A73" s="13"/>
      <c r="B73" s="13"/>
      <c r="C73" s="13"/>
      <c r="D73" s="13"/>
      <c r="E73" s="13"/>
      <c r="F73" s="13"/>
      <c r="G73" s="13"/>
      <c r="H73" s="13"/>
      <c r="I73" s="13"/>
      <c r="J73" s="13"/>
      <c r="K73" s="13"/>
      <c r="L73" s="13"/>
    </row>
    <row r="74" spans="1:12" x14ac:dyDescent="0.25">
      <c r="A74" s="13"/>
      <c r="B74" s="13"/>
      <c r="C74" s="13"/>
      <c r="D74" s="13"/>
      <c r="E74" s="13"/>
      <c r="F74" s="13"/>
      <c r="G74" s="13"/>
      <c r="H74" s="13"/>
      <c r="I74" s="13"/>
      <c r="J74" s="13"/>
      <c r="K74" s="13"/>
      <c r="L74" s="13"/>
    </row>
    <row r="75" spans="1:12" x14ac:dyDescent="0.25">
      <c r="A75" s="13"/>
      <c r="B75" s="13"/>
      <c r="C75" s="13"/>
      <c r="D75" s="13"/>
      <c r="E75" s="13"/>
      <c r="F75" s="13"/>
      <c r="G75" s="13"/>
      <c r="H75" s="13"/>
      <c r="I75" s="13"/>
      <c r="J75" s="13"/>
      <c r="K75" s="13"/>
      <c r="L75" s="13"/>
    </row>
    <row r="76" spans="1:12" x14ac:dyDescent="0.25">
      <c r="A76" s="13"/>
      <c r="B76" s="13"/>
      <c r="C76" s="13"/>
      <c r="D76" s="13"/>
      <c r="E76" s="13"/>
      <c r="F76" s="13"/>
      <c r="G76" s="13"/>
      <c r="H76" s="13"/>
      <c r="I76" s="13"/>
      <c r="J76" s="13"/>
      <c r="K76" s="13"/>
      <c r="L76" s="13"/>
    </row>
    <row r="77" spans="1:12" x14ac:dyDescent="0.25">
      <c r="A77" s="13"/>
      <c r="B77" s="13"/>
      <c r="C77" s="13"/>
      <c r="D77" s="13"/>
      <c r="E77" s="13"/>
      <c r="F77" s="13"/>
      <c r="G77" s="13"/>
      <c r="H77" s="13"/>
      <c r="I77" s="13"/>
      <c r="J77" s="13"/>
      <c r="K77" s="13"/>
      <c r="L77" s="13"/>
    </row>
    <row r="78" spans="1:12" x14ac:dyDescent="0.25">
      <c r="A78" s="13"/>
      <c r="B78" s="13"/>
      <c r="C78" s="13"/>
      <c r="D78" s="13"/>
      <c r="E78" s="13"/>
      <c r="F78" s="13"/>
      <c r="G78" s="13"/>
      <c r="H78" s="13"/>
      <c r="I78" s="13"/>
      <c r="J78" s="13"/>
      <c r="K78" s="13"/>
      <c r="L78" s="13"/>
    </row>
    <row r="79" spans="1:12" x14ac:dyDescent="0.25">
      <c r="A79" s="13"/>
      <c r="B79" s="13"/>
      <c r="C79" s="13"/>
      <c r="D79" s="13"/>
      <c r="E79" s="13"/>
      <c r="F79" s="13"/>
      <c r="G79" s="13"/>
      <c r="H79" s="13"/>
      <c r="I79" s="13"/>
      <c r="J79" s="13"/>
      <c r="K79" s="13"/>
      <c r="L79" s="13"/>
    </row>
    <row r="80" spans="1:12" x14ac:dyDescent="0.25">
      <c r="A80" s="13"/>
      <c r="B80" s="13"/>
      <c r="C80" s="13"/>
      <c r="D80" s="13"/>
      <c r="E80" s="13"/>
      <c r="F80" s="13"/>
      <c r="G80" s="13"/>
      <c r="H80" s="13"/>
      <c r="I80" s="13"/>
      <c r="J80" s="13"/>
      <c r="K80" s="13"/>
      <c r="L80" s="13"/>
    </row>
    <row r="81" spans="1:12" x14ac:dyDescent="0.25">
      <c r="A81" s="13"/>
      <c r="B81" s="13"/>
      <c r="C81" s="13"/>
      <c r="D81" s="13"/>
      <c r="E81" s="13"/>
      <c r="F81" s="13"/>
      <c r="G81" s="13"/>
      <c r="H81" s="13"/>
      <c r="I81" s="13"/>
      <c r="J81" s="13"/>
      <c r="K81" s="13"/>
      <c r="L81" s="13"/>
    </row>
    <row r="82" spans="1:12" x14ac:dyDescent="0.25">
      <c r="A82" s="13"/>
      <c r="B82" s="13"/>
      <c r="C82" s="13"/>
      <c r="D82" s="13"/>
      <c r="E82" s="13"/>
      <c r="F82" s="13"/>
      <c r="G82" s="13"/>
      <c r="H82" s="13"/>
      <c r="I82" s="13"/>
      <c r="J82" s="13"/>
      <c r="K82" s="13"/>
      <c r="L82" s="13"/>
    </row>
    <row r="83" spans="1:12" x14ac:dyDescent="0.25">
      <c r="A83" s="13"/>
      <c r="B83" s="13"/>
      <c r="C83" s="13"/>
      <c r="D83" s="13"/>
      <c r="E83" s="13"/>
      <c r="F83" s="13"/>
      <c r="G83" s="13"/>
      <c r="H83" s="13"/>
      <c r="I83" s="13"/>
      <c r="J83" s="13"/>
      <c r="K83" s="13"/>
      <c r="L83" s="13"/>
    </row>
    <row r="84" spans="1:12" x14ac:dyDescent="0.25">
      <c r="A84" s="13"/>
      <c r="B84" s="13"/>
      <c r="C84" s="13"/>
      <c r="D84" s="13"/>
      <c r="E84" s="13"/>
      <c r="F84" s="13"/>
      <c r="G84" s="13"/>
      <c r="H84" s="13"/>
      <c r="I84" s="13"/>
      <c r="J84" s="13"/>
      <c r="K84" s="13"/>
      <c r="L84" s="13"/>
    </row>
    <row r="85" spans="1:12" x14ac:dyDescent="0.25">
      <c r="A85" s="13"/>
      <c r="B85" s="13"/>
      <c r="C85" s="13"/>
      <c r="D85" s="13"/>
      <c r="E85" s="13"/>
      <c r="F85" s="13"/>
      <c r="G85" s="13"/>
      <c r="H85" s="13"/>
      <c r="I85" s="13"/>
      <c r="J85" s="13"/>
      <c r="K85" s="13"/>
      <c r="L85" s="13"/>
    </row>
    <row r="86" spans="1:12" x14ac:dyDescent="0.25">
      <c r="A86" s="13"/>
      <c r="B86" s="13"/>
      <c r="C86" s="13"/>
      <c r="D86" s="13"/>
      <c r="E86" s="13"/>
      <c r="F86" s="13"/>
      <c r="G86" s="13"/>
      <c r="H86" s="13"/>
      <c r="I86" s="13"/>
      <c r="J86" s="13"/>
      <c r="K86" s="13"/>
      <c r="L86" s="13"/>
    </row>
    <row r="87" spans="1:12" x14ac:dyDescent="0.25">
      <c r="A87" s="13"/>
      <c r="B87" s="13"/>
      <c r="C87" s="13"/>
      <c r="D87" s="13"/>
      <c r="E87" s="13"/>
      <c r="F87" s="13"/>
      <c r="G87" s="13"/>
      <c r="H87" s="13"/>
      <c r="I87" s="13"/>
      <c r="J87" s="13"/>
      <c r="K87" s="13"/>
      <c r="L87" s="13"/>
    </row>
    <row r="88" spans="1:12" x14ac:dyDescent="0.25">
      <c r="A88" s="13"/>
      <c r="B88" s="13"/>
      <c r="C88" s="13"/>
      <c r="D88" s="13"/>
      <c r="E88" s="13"/>
      <c r="F88" s="13"/>
      <c r="G88" s="13"/>
      <c r="H88" s="13"/>
      <c r="I88" s="13"/>
      <c r="J88" s="13"/>
      <c r="K88" s="13"/>
      <c r="L88" s="13"/>
    </row>
    <row r="89" spans="1:12" x14ac:dyDescent="0.25">
      <c r="A89" s="13"/>
      <c r="B89" s="13"/>
      <c r="C89" s="13"/>
      <c r="D89" s="13"/>
      <c r="E89" s="13"/>
      <c r="F89" s="13"/>
      <c r="G89" s="13"/>
      <c r="H89" s="13"/>
      <c r="I89" s="13"/>
      <c r="J89" s="13"/>
      <c r="K89" s="13"/>
      <c r="L89" s="13"/>
    </row>
    <row r="90" spans="1:12" x14ac:dyDescent="0.25">
      <c r="A90" s="13"/>
      <c r="B90" s="13"/>
      <c r="C90" s="13"/>
      <c r="D90" s="13"/>
      <c r="E90" s="13"/>
      <c r="F90" s="13"/>
      <c r="G90" s="13"/>
      <c r="H90" s="13"/>
      <c r="I90" s="13"/>
      <c r="J90" s="13"/>
      <c r="K90" s="13"/>
      <c r="L90" s="13"/>
    </row>
    <row r="91" spans="1:12" x14ac:dyDescent="0.25">
      <c r="A91" s="13"/>
      <c r="B91" s="13"/>
      <c r="C91" s="13"/>
      <c r="D91" s="13"/>
      <c r="E91" s="13"/>
      <c r="F91" s="13"/>
      <c r="G91" s="13"/>
      <c r="H91" s="13"/>
      <c r="I91" s="13"/>
      <c r="J91" s="13"/>
      <c r="K91" s="13"/>
      <c r="L91" s="13"/>
    </row>
    <row r="92" spans="1:12" x14ac:dyDescent="0.25">
      <c r="A92" s="13"/>
      <c r="B92" s="13"/>
      <c r="C92" s="13"/>
      <c r="D92" s="13"/>
      <c r="E92" s="13"/>
      <c r="F92" s="13"/>
      <c r="G92" s="13"/>
      <c r="H92" s="13"/>
      <c r="I92" s="13"/>
      <c r="J92" s="13"/>
      <c r="K92" s="13"/>
      <c r="L92" s="13"/>
    </row>
    <row r="93" spans="1:12" x14ac:dyDescent="0.25">
      <c r="A93" s="13"/>
      <c r="B93" s="13"/>
      <c r="C93" s="13"/>
      <c r="D93" s="13"/>
      <c r="E93" s="13"/>
      <c r="F93" s="13"/>
      <c r="G93" s="13"/>
      <c r="H93" s="13"/>
      <c r="I93" s="13"/>
      <c r="J93" s="13"/>
      <c r="K93" s="13"/>
      <c r="L93" s="13"/>
    </row>
    <row r="94" spans="1:12" x14ac:dyDescent="0.25">
      <c r="A94" s="13"/>
      <c r="B94" s="13"/>
      <c r="C94" s="13"/>
      <c r="D94" s="13"/>
      <c r="E94" s="13"/>
      <c r="F94" s="13"/>
      <c r="G94" s="13"/>
      <c r="H94" s="13"/>
      <c r="I94" s="13"/>
      <c r="J94" s="13"/>
      <c r="K94" s="13"/>
      <c r="L94" s="13"/>
    </row>
    <row r="95" spans="1:12" x14ac:dyDescent="0.25">
      <c r="A95" s="13"/>
      <c r="B95" s="13"/>
      <c r="C95" s="13"/>
      <c r="D95" s="13"/>
      <c r="E95" s="13"/>
      <c r="F95" s="13"/>
      <c r="G95" s="13"/>
      <c r="H95" s="13"/>
      <c r="I95" s="13"/>
      <c r="J95" s="13"/>
      <c r="K95" s="13"/>
      <c r="L95" s="13"/>
    </row>
    <row r="96" spans="1:12" x14ac:dyDescent="0.25">
      <c r="A96" s="13"/>
      <c r="B96" s="13"/>
      <c r="C96" s="13"/>
      <c r="D96" s="13"/>
      <c r="E96" s="13"/>
      <c r="F96" s="13"/>
      <c r="G96" s="13"/>
      <c r="H96" s="13"/>
      <c r="I96" s="13"/>
      <c r="J96" s="13"/>
      <c r="K96" s="13"/>
      <c r="L96" s="13"/>
    </row>
    <row r="97" spans="1:12" x14ac:dyDescent="0.25">
      <c r="A97" s="13"/>
      <c r="B97" s="13"/>
      <c r="C97" s="13"/>
      <c r="D97" s="13"/>
      <c r="E97" s="13"/>
      <c r="F97" s="13"/>
      <c r="G97" s="13"/>
      <c r="H97" s="13"/>
      <c r="I97" s="13"/>
      <c r="J97" s="13"/>
      <c r="K97" s="13"/>
      <c r="L97" s="13"/>
    </row>
    <row r="98" spans="1:12" x14ac:dyDescent="0.25">
      <c r="A98" s="13"/>
      <c r="B98" s="13"/>
      <c r="C98" s="13"/>
      <c r="D98" s="13"/>
      <c r="E98" s="13"/>
      <c r="F98" s="13"/>
      <c r="G98" s="13"/>
      <c r="H98" s="13"/>
      <c r="I98" s="13"/>
      <c r="J98" s="13"/>
      <c r="K98" s="13"/>
      <c r="L98" s="13"/>
    </row>
    <row r="99" spans="1:12" x14ac:dyDescent="0.25">
      <c r="A99" s="13"/>
      <c r="B99" s="13"/>
      <c r="C99" s="13"/>
      <c r="D99" s="13"/>
      <c r="E99" s="13"/>
      <c r="F99" s="13"/>
      <c r="G99" s="13"/>
      <c r="H99" s="13"/>
      <c r="I99" s="13"/>
      <c r="J99" s="13"/>
      <c r="K99" s="13"/>
      <c r="L99" s="13"/>
    </row>
    <row r="100" spans="1:12" x14ac:dyDescent="0.25">
      <c r="A100" s="13"/>
      <c r="B100" s="13"/>
      <c r="C100" s="13"/>
      <c r="D100" s="13"/>
      <c r="E100" s="13"/>
      <c r="F100" s="13"/>
      <c r="G100" s="13"/>
      <c r="H100" s="13"/>
      <c r="I100" s="13"/>
      <c r="J100" s="13"/>
      <c r="K100" s="13"/>
      <c r="L100" s="13"/>
    </row>
    <row r="101" spans="1:12" x14ac:dyDescent="0.25">
      <c r="A101" s="13"/>
      <c r="B101" s="13"/>
      <c r="C101" s="13"/>
      <c r="D101" s="13"/>
      <c r="E101" s="13"/>
      <c r="F101" s="13"/>
      <c r="G101" s="13"/>
      <c r="H101" s="13"/>
      <c r="I101" s="13"/>
      <c r="J101" s="13"/>
      <c r="K101" s="13"/>
      <c r="L101" s="13"/>
    </row>
    <row r="102" spans="1:12" x14ac:dyDescent="0.25">
      <c r="A102" s="13"/>
      <c r="B102" s="13"/>
      <c r="C102" s="13"/>
      <c r="D102" s="13"/>
      <c r="E102" s="13"/>
      <c r="F102" s="13"/>
      <c r="G102" s="13"/>
      <c r="H102" s="13"/>
      <c r="I102" s="13"/>
      <c r="J102" s="13"/>
      <c r="K102" s="13"/>
      <c r="L102" s="13"/>
    </row>
    <row r="103" spans="1:12" x14ac:dyDescent="0.25">
      <c r="A103" s="13"/>
      <c r="B103" s="13"/>
      <c r="C103" s="13"/>
      <c r="D103" s="13"/>
      <c r="E103" s="13"/>
      <c r="F103" s="13"/>
      <c r="G103" s="13"/>
      <c r="H103" s="13"/>
      <c r="I103" s="13"/>
      <c r="J103" s="13"/>
      <c r="K103" s="13"/>
      <c r="L103" s="13"/>
    </row>
    <row r="104" spans="1:12" x14ac:dyDescent="0.25">
      <c r="A104" s="13"/>
      <c r="B104" s="13"/>
      <c r="C104" s="13"/>
      <c r="D104" s="13"/>
      <c r="E104" s="13"/>
      <c r="F104" s="13"/>
      <c r="G104" s="13"/>
      <c r="H104" s="13"/>
      <c r="I104" s="13"/>
      <c r="J104" s="13"/>
      <c r="K104" s="13"/>
      <c r="L104" s="13"/>
    </row>
    <row r="105" spans="1:12" x14ac:dyDescent="0.25">
      <c r="A105" s="13"/>
      <c r="B105" s="13"/>
      <c r="C105" s="13"/>
      <c r="D105" s="13"/>
      <c r="E105" s="13"/>
      <c r="F105" s="13"/>
      <c r="G105" s="13"/>
      <c r="H105" s="13"/>
      <c r="I105" s="13"/>
      <c r="J105" s="13"/>
      <c r="K105" s="13"/>
      <c r="L105" s="13"/>
    </row>
    <row r="106" spans="1:12" x14ac:dyDescent="0.25">
      <c r="A106" s="13"/>
      <c r="B106" s="13"/>
      <c r="C106" s="13"/>
      <c r="D106" s="13"/>
      <c r="E106" s="13"/>
      <c r="F106" s="13"/>
      <c r="G106" s="13"/>
      <c r="H106" s="13"/>
      <c r="I106" s="13"/>
      <c r="J106" s="13"/>
      <c r="K106" s="13"/>
      <c r="L106" s="13"/>
    </row>
    <row r="107" spans="1:12" x14ac:dyDescent="0.25">
      <c r="A107" s="13"/>
      <c r="B107" s="13"/>
      <c r="C107" s="13"/>
      <c r="D107" s="13"/>
      <c r="E107" s="13"/>
      <c r="F107" s="13"/>
      <c r="G107" s="13"/>
      <c r="H107" s="13"/>
      <c r="I107" s="13"/>
      <c r="J107" s="13"/>
      <c r="K107" s="13"/>
      <c r="L107" s="13"/>
    </row>
    <row r="108" spans="1:12" x14ac:dyDescent="0.25">
      <c r="A108" s="13"/>
      <c r="B108" s="13"/>
      <c r="C108" s="13"/>
      <c r="D108" s="13"/>
      <c r="E108" s="13"/>
      <c r="F108" s="13"/>
      <c r="G108" s="13"/>
      <c r="H108" s="13"/>
      <c r="I108" s="13"/>
      <c r="J108" s="13"/>
      <c r="K108" s="13"/>
      <c r="L108" s="13"/>
    </row>
    <row r="109" spans="1:12" x14ac:dyDescent="0.25">
      <c r="A109" s="13"/>
      <c r="B109" s="13"/>
      <c r="C109" s="13"/>
      <c r="D109" s="13"/>
      <c r="E109" s="13"/>
      <c r="F109" s="13"/>
      <c r="G109" s="13"/>
      <c r="H109" s="13"/>
      <c r="I109" s="13"/>
      <c r="J109" s="13"/>
      <c r="K109" s="13"/>
      <c r="L109" s="13"/>
    </row>
    <row r="110" spans="1:12" x14ac:dyDescent="0.25">
      <c r="A110" s="13"/>
      <c r="B110" s="13"/>
      <c r="C110" s="13"/>
      <c r="D110" s="13"/>
      <c r="E110" s="13"/>
      <c r="F110" s="13"/>
      <c r="G110" s="13"/>
      <c r="H110" s="13"/>
      <c r="I110" s="13"/>
      <c r="J110" s="13"/>
      <c r="K110" s="13"/>
      <c r="L110" s="13"/>
    </row>
    <row r="111" spans="1:12" x14ac:dyDescent="0.25">
      <c r="A111" s="13"/>
      <c r="B111" s="13"/>
      <c r="C111" s="13"/>
      <c r="D111" s="13"/>
      <c r="E111" s="13"/>
      <c r="F111" s="13"/>
      <c r="G111" s="13"/>
      <c r="H111" s="13"/>
      <c r="I111" s="13"/>
      <c r="J111" s="13"/>
      <c r="K111" s="13"/>
      <c r="L111" s="13"/>
    </row>
    <row r="112" spans="1:12" x14ac:dyDescent="0.25">
      <c r="A112" s="13"/>
      <c r="B112" s="13"/>
      <c r="C112" s="13"/>
      <c r="D112" s="13"/>
      <c r="E112" s="13"/>
      <c r="F112" s="13"/>
      <c r="G112" s="13"/>
      <c r="H112" s="13"/>
      <c r="I112" s="13"/>
      <c r="J112" s="13"/>
      <c r="K112" s="13"/>
      <c r="L112" s="13"/>
    </row>
    <row r="113" spans="1:12" x14ac:dyDescent="0.25">
      <c r="A113" s="13"/>
      <c r="B113" s="13"/>
      <c r="C113" s="13"/>
      <c r="D113" s="13"/>
      <c r="E113" s="13"/>
      <c r="F113" s="13"/>
      <c r="G113" s="13"/>
      <c r="H113" s="13"/>
      <c r="I113" s="13"/>
      <c r="J113" s="13"/>
      <c r="K113" s="13"/>
      <c r="L113" s="13"/>
    </row>
    <row r="114" spans="1:12" x14ac:dyDescent="0.25">
      <c r="A114" s="13"/>
      <c r="B114" s="13"/>
      <c r="C114" s="13"/>
      <c r="D114" s="13"/>
      <c r="E114" s="13"/>
      <c r="F114" s="13"/>
      <c r="G114" s="13"/>
      <c r="H114" s="13"/>
      <c r="I114" s="13"/>
      <c r="J114" s="13"/>
      <c r="K114" s="13"/>
      <c r="L114" s="13"/>
    </row>
    <row r="115" spans="1:12" x14ac:dyDescent="0.25">
      <c r="A115" s="13"/>
      <c r="B115" s="13"/>
      <c r="C115" s="13"/>
      <c r="D115" s="13"/>
      <c r="E115" s="13"/>
      <c r="F115" s="13"/>
      <c r="G115" s="13"/>
      <c r="H115" s="13"/>
      <c r="I115" s="13"/>
      <c r="J115" s="13"/>
      <c r="K115" s="13"/>
      <c r="L115" s="13"/>
    </row>
    <row r="116" spans="1:12" x14ac:dyDescent="0.25">
      <c r="A116" s="13"/>
      <c r="B116" s="13"/>
      <c r="C116" s="13"/>
      <c r="D116" s="13"/>
      <c r="E116" s="13"/>
      <c r="F116" s="13"/>
      <c r="G116" s="13"/>
      <c r="H116" s="13"/>
      <c r="I116" s="13"/>
      <c r="J116" s="13"/>
      <c r="K116" s="13"/>
      <c r="L116" s="13"/>
    </row>
    <row r="117" spans="1:12" x14ac:dyDescent="0.25">
      <c r="A117" s="13"/>
      <c r="B117" s="13"/>
      <c r="C117" s="13"/>
      <c r="D117" s="13"/>
      <c r="E117" s="13"/>
      <c r="F117" s="13"/>
      <c r="G117" s="13"/>
      <c r="H117" s="13"/>
      <c r="I117" s="13"/>
      <c r="J117" s="13"/>
      <c r="K117" s="13"/>
      <c r="L117" s="13"/>
    </row>
    <row r="118" spans="1:12" x14ac:dyDescent="0.25">
      <c r="A118" s="13"/>
      <c r="B118" s="13"/>
      <c r="C118" s="13"/>
      <c r="D118" s="13"/>
      <c r="E118" s="13"/>
      <c r="F118" s="13"/>
      <c r="G118" s="13"/>
      <c r="H118" s="13"/>
      <c r="I118" s="13"/>
      <c r="J118" s="13"/>
      <c r="K118" s="13"/>
      <c r="L118" s="13"/>
    </row>
    <row r="119" spans="1:12" x14ac:dyDescent="0.25">
      <c r="A119" s="13"/>
      <c r="B119" s="13"/>
      <c r="C119" s="13"/>
      <c r="D119" s="13"/>
      <c r="E119" s="13"/>
      <c r="F119" s="13"/>
      <c r="G119" s="13"/>
      <c r="H119" s="13"/>
      <c r="I119" s="13"/>
      <c r="J119" s="13"/>
      <c r="K119" s="13"/>
      <c r="L119" s="13"/>
    </row>
    <row r="120" spans="1:12" x14ac:dyDescent="0.25">
      <c r="A120" s="13"/>
      <c r="B120" s="13"/>
      <c r="C120" s="13"/>
      <c r="D120" s="13"/>
      <c r="E120" s="13"/>
      <c r="F120" s="13"/>
      <c r="G120" s="13"/>
      <c r="H120" s="13"/>
      <c r="I120" s="13"/>
      <c r="J120" s="13"/>
      <c r="K120" s="13"/>
      <c r="L120" s="13"/>
    </row>
    <row r="121" spans="1:12" x14ac:dyDescent="0.25">
      <c r="A121" s="13"/>
      <c r="B121" s="13"/>
      <c r="C121" s="13"/>
      <c r="D121" s="13"/>
      <c r="E121" s="13"/>
      <c r="F121" s="13"/>
      <c r="G121" s="13"/>
      <c r="H121" s="13"/>
      <c r="I121" s="13"/>
      <c r="J121" s="13"/>
      <c r="K121" s="13"/>
      <c r="L121" s="13"/>
    </row>
    <row r="122" spans="1:12" x14ac:dyDescent="0.25">
      <c r="A122" s="13"/>
      <c r="B122" s="13"/>
      <c r="C122" s="13"/>
      <c r="D122" s="13"/>
      <c r="E122" s="13"/>
      <c r="F122" s="13"/>
      <c r="G122" s="13"/>
      <c r="H122" s="13"/>
      <c r="I122" s="13"/>
      <c r="J122" s="13"/>
      <c r="K122" s="13"/>
      <c r="L122" s="13"/>
    </row>
    <row r="123" spans="1:12" x14ac:dyDescent="0.25">
      <c r="A123" s="13"/>
      <c r="B123" s="13"/>
      <c r="C123" s="13"/>
      <c r="D123" s="13"/>
      <c r="E123" s="13"/>
      <c r="F123" s="13"/>
      <c r="G123" s="13"/>
      <c r="H123" s="13"/>
      <c r="I123" s="13"/>
      <c r="J123" s="13"/>
      <c r="K123" s="13"/>
      <c r="L123" s="13"/>
    </row>
    <row r="124" spans="1:12" x14ac:dyDescent="0.25">
      <c r="A124" s="13"/>
      <c r="B124" s="13"/>
      <c r="C124" s="13"/>
      <c r="D124" s="13"/>
      <c r="E124" s="13"/>
      <c r="F124" s="13"/>
      <c r="G124" s="13"/>
      <c r="H124" s="13"/>
      <c r="I124" s="13"/>
      <c r="J124" s="13"/>
      <c r="K124" s="13"/>
      <c r="L124" s="13"/>
    </row>
    <row r="125" spans="1:12" x14ac:dyDescent="0.25">
      <c r="A125" s="13"/>
      <c r="B125" s="13"/>
      <c r="C125" s="13"/>
      <c r="D125" s="13"/>
      <c r="E125" s="13"/>
      <c r="F125" s="13"/>
      <c r="G125" s="13"/>
      <c r="H125" s="13"/>
      <c r="I125" s="13"/>
      <c r="J125" s="13"/>
      <c r="K125" s="13"/>
      <c r="L125" s="13"/>
    </row>
    <row r="126" spans="1:12" x14ac:dyDescent="0.25">
      <c r="A126" s="13"/>
      <c r="B126" s="13"/>
      <c r="C126" s="13"/>
      <c r="D126" s="13"/>
      <c r="E126" s="13"/>
      <c r="F126" s="13"/>
      <c r="G126" s="13"/>
      <c r="H126" s="13"/>
      <c r="I126" s="13"/>
      <c r="J126" s="13"/>
      <c r="K126" s="13"/>
      <c r="L126" s="13"/>
    </row>
    <row r="127" spans="1:12" x14ac:dyDescent="0.25">
      <c r="A127" s="13"/>
      <c r="B127" s="13"/>
      <c r="C127" s="13"/>
      <c r="D127" s="13"/>
      <c r="E127" s="13"/>
      <c r="F127" s="13"/>
      <c r="G127" s="13"/>
      <c r="H127" s="13"/>
      <c r="I127" s="13"/>
      <c r="J127" s="13"/>
      <c r="K127" s="13"/>
      <c r="L127" s="13"/>
    </row>
    <row r="128" spans="1:12" x14ac:dyDescent="0.25">
      <c r="A128" s="13"/>
      <c r="B128" s="13"/>
      <c r="C128" s="13"/>
      <c r="D128" s="13"/>
      <c r="E128" s="13"/>
      <c r="F128" s="13"/>
      <c r="G128" s="13"/>
      <c r="H128" s="13"/>
      <c r="I128" s="13"/>
      <c r="J128" s="13"/>
      <c r="K128" s="13"/>
      <c r="L128" s="13"/>
    </row>
    <row r="129" spans="1:12" x14ac:dyDescent="0.25">
      <c r="A129" s="13"/>
      <c r="B129" s="13"/>
      <c r="C129" s="13"/>
      <c r="D129" s="13"/>
      <c r="E129" s="13"/>
      <c r="F129" s="13"/>
      <c r="G129" s="13"/>
      <c r="H129" s="13"/>
      <c r="I129" s="13"/>
      <c r="J129" s="13"/>
      <c r="K129" s="13"/>
      <c r="L129" s="13"/>
    </row>
    <row r="130" spans="1:12" x14ac:dyDescent="0.25">
      <c r="A130" s="13"/>
      <c r="B130" s="13"/>
      <c r="C130" s="13"/>
      <c r="D130" s="13"/>
      <c r="E130" s="13"/>
      <c r="F130" s="13"/>
      <c r="G130" s="13"/>
      <c r="H130" s="13"/>
      <c r="I130" s="13"/>
      <c r="J130" s="13"/>
      <c r="K130" s="13"/>
      <c r="L130" s="13"/>
    </row>
    <row r="131" spans="1:12" x14ac:dyDescent="0.25">
      <c r="A131" s="13"/>
      <c r="B131" s="13"/>
      <c r="C131" s="13"/>
      <c r="D131" s="13"/>
      <c r="E131" s="13"/>
      <c r="F131" s="13"/>
      <c r="G131" s="13"/>
      <c r="H131" s="13"/>
      <c r="I131" s="13"/>
      <c r="J131" s="13"/>
      <c r="K131" s="13"/>
      <c r="L131" s="13"/>
    </row>
    <row r="132" spans="1:12" x14ac:dyDescent="0.25">
      <c r="A132" s="13"/>
      <c r="B132" s="13"/>
      <c r="C132" s="13"/>
      <c r="D132" s="13"/>
      <c r="E132" s="13"/>
      <c r="F132" s="13"/>
      <c r="G132" s="13"/>
      <c r="H132" s="13"/>
      <c r="I132" s="13"/>
      <c r="J132" s="13"/>
      <c r="K132" s="13"/>
      <c r="L132" s="13"/>
    </row>
    <row r="133" spans="1:12" x14ac:dyDescent="0.25">
      <c r="A133" s="13"/>
      <c r="B133" s="13"/>
      <c r="C133" s="13"/>
      <c r="D133" s="13"/>
      <c r="E133" s="13"/>
      <c r="F133" s="13"/>
      <c r="G133" s="13"/>
      <c r="H133" s="13"/>
      <c r="I133" s="13"/>
      <c r="J133" s="13"/>
      <c r="K133" s="13"/>
      <c r="L133" s="13"/>
    </row>
    <row r="134" spans="1:12" x14ac:dyDescent="0.25">
      <c r="A134" s="13"/>
      <c r="B134" s="13"/>
      <c r="C134" s="13"/>
      <c r="D134" s="13"/>
      <c r="E134" s="13"/>
      <c r="F134" s="13"/>
      <c r="G134" s="13"/>
      <c r="H134" s="13"/>
      <c r="I134" s="13"/>
      <c r="J134" s="13"/>
      <c r="K134" s="13"/>
      <c r="L134" s="13"/>
    </row>
    <row r="135" spans="1:12" x14ac:dyDescent="0.25">
      <c r="A135" s="13"/>
      <c r="B135" s="13"/>
      <c r="C135" s="13"/>
      <c r="D135" s="13"/>
      <c r="E135" s="13"/>
      <c r="F135" s="13"/>
      <c r="G135" s="13"/>
      <c r="H135" s="13"/>
      <c r="I135" s="13"/>
      <c r="J135" s="13"/>
      <c r="K135" s="13"/>
      <c r="L135" s="13"/>
    </row>
    <row r="136" spans="1:12" x14ac:dyDescent="0.25">
      <c r="A136" s="13"/>
      <c r="B136" s="13"/>
      <c r="C136" s="13"/>
      <c r="D136" s="13"/>
      <c r="E136" s="13"/>
      <c r="F136" s="13"/>
      <c r="G136" s="13"/>
      <c r="H136" s="13"/>
      <c r="I136" s="13"/>
      <c r="J136" s="13"/>
      <c r="K136" s="13"/>
      <c r="L136" s="13"/>
    </row>
    <row r="137" spans="1:12" x14ac:dyDescent="0.25">
      <c r="A137" s="13"/>
      <c r="B137" s="13"/>
      <c r="C137" s="13"/>
      <c r="D137" s="13"/>
      <c r="E137" s="13"/>
      <c r="F137" s="13"/>
      <c r="G137" s="13"/>
      <c r="H137" s="13"/>
      <c r="I137" s="13"/>
      <c r="J137" s="13"/>
      <c r="K137" s="13"/>
      <c r="L137" s="13"/>
    </row>
    <row r="138" spans="1:12" x14ac:dyDescent="0.25">
      <c r="A138" s="13"/>
      <c r="B138" s="13"/>
      <c r="C138" s="13"/>
      <c r="D138" s="13"/>
      <c r="E138" s="13"/>
      <c r="F138" s="13"/>
      <c r="G138" s="13"/>
      <c r="H138" s="13"/>
      <c r="I138" s="13"/>
      <c r="J138" s="13"/>
      <c r="K138" s="13"/>
      <c r="L138" s="13"/>
    </row>
    <row r="139" spans="1:12" x14ac:dyDescent="0.25">
      <c r="A139" s="13"/>
      <c r="B139" s="13"/>
      <c r="C139" s="13"/>
      <c r="D139" s="13"/>
      <c r="E139" s="13"/>
      <c r="F139" s="13"/>
      <c r="G139" s="13"/>
      <c r="H139" s="13"/>
      <c r="I139" s="13"/>
      <c r="J139" s="13"/>
      <c r="K139" s="13"/>
      <c r="L139" s="13"/>
    </row>
    <row r="140" spans="1:12" x14ac:dyDescent="0.25">
      <c r="A140" s="13"/>
      <c r="B140" s="13"/>
      <c r="C140" s="13"/>
      <c r="D140" s="13"/>
      <c r="E140" s="13"/>
      <c r="F140" s="13"/>
      <c r="G140" s="13"/>
      <c r="H140" s="13"/>
      <c r="I140" s="13"/>
      <c r="J140" s="13"/>
      <c r="K140" s="13"/>
      <c r="L140" s="13"/>
    </row>
    <row r="141" spans="1:12" x14ac:dyDescent="0.25">
      <c r="A141" s="13"/>
      <c r="B141" s="13"/>
      <c r="C141" s="13"/>
      <c r="D141" s="13"/>
      <c r="E141" s="13"/>
      <c r="F141" s="13"/>
      <c r="G141" s="13"/>
      <c r="H141" s="13"/>
      <c r="I141" s="13"/>
      <c r="J141" s="13"/>
      <c r="K141" s="13"/>
      <c r="L141" s="13"/>
    </row>
    <row r="142" spans="1:12" x14ac:dyDescent="0.25">
      <c r="A142" s="13"/>
      <c r="B142" s="13"/>
      <c r="C142" s="13"/>
      <c r="D142" s="13"/>
      <c r="E142" s="13"/>
      <c r="F142" s="13"/>
      <c r="G142" s="13"/>
      <c r="H142" s="13"/>
      <c r="I142" s="13"/>
      <c r="J142" s="13"/>
      <c r="K142" s="13"/>
      <c r="L142" s="13"/>
    </row>
    <row r="143" spans="1:12" x14ac:dyDescent="0.25">
      <c r="A143" s="13"/>
      <c r="B143" s="13"/>
      <c r="C143" s="13"/>
      <c r="D143" s="13"/>
      <c r="E143" s="13"/>
      <c r="F143" s="13"/>
      <c r="G143" s="13"/>
      <c r="H143" s="13"/>
      <c r="I143" s="13"/>
      <c r="J143" s="13"/>
      <c r="K143" s="13"/>
      <c r="L143" s="13"/>
    </row>
    <row r="144" spans="1:12" x14ac:dyDescent="0.25">
      <c r="A144" s="13"/>
      <c r="B144" s="13"/>
      <c r="C144" s="13"/>
      <c r="D144" s="13"/>
      <c r="E144" s="13"/>
      <c r="F144" s="13"/>
      <c r="G144" s="13"/>
      <c r="H144" s="13"/>
      <c r="I144" s="13"/>
      <c r="J144" s="13"/>
      <c r="K144" s="13"/>
      <c r="L144" s="13"/>
    </row>
    <row r="145" spans="1:12" x14ac:dyDescent="0.25">
      <c r="A145" s="13"/>
      <c r="B145" s="13"/>
      <c r="C145" s="13"/>
      <c r="D145" s="13"/>
      <c r="E145" s="13"/>
      <c r="F145" s="13"/>
      <c r="G145" s="13"/>
      <c r="H145" s="13"/>
      <c r="I145" s="13"/>
      <c r="J145" s="13"/>
      <c r="K145" s="13"/>
      <c r="L145" s="13"/>
    </row>
    <row r="146" spans="1:12" x14ac:dyDescent="0.25">
      <c r="A146" s="13"/>
      <c r="B146" s="13"/>
      <c r="C146" s="13"/>
      <c r="D146" s="13"/>
      <c r="E146" s="13"/>
      <c r="F146" s="13"/>
      <c r="G146" s="13"/>
      <c r="H146" s="13"/>
      <c r="I146" s="13"/>
      <c r="J146" s="13"/>
      <c r="K146" s="13"/>
      <c r="L146" s="13"/>
    </row>
    <row r="147" spans="1:12" x14ac:dyDescent="0.25">
      <c r="A147" s="13"/>
      <c r="B147" s="13"/>
      <c r="C147" s="13"/>
      <c r="D147" s="13"/>
      <c r="E147" s="13"/>
      <c r="F147" s="13"/>
      <c r="G147" s="13"/>
      <c r="H147" s="13"/>
      <c r="I147" s="13"/>
      <c r="J147" s="13"/>
      <c r="K147" s="13"/>
      <c r="L147" s="13"/>
    </row>
    <row r="148" spans="1:12" x14ac:dyDescent="0.25">
      <c r="A148" s="13"/>
      <c r="B148" s="13"/>
      <c r="C148" s="13"/>
      <c r="D148" s="13"/>
      <c r="E148" s="13"/>
      <c r="F148" s="13"/>
      <c r="G148" s="13"/>
      <c r="H148" s="13"/>
      <c r="I148" s="13"/>
      <c r="J148" s="13"/>
      <c r="K148" s="13"/>
      <c r="L148" s="13"/>
    </row>
    <row r="149" spans="1:12" x14ac:dyDescent="0.25">
      <c r="A149" s="13"/>
      <c r="B149" s="13"/>
      <c r="C149" s="13"/>
      <c r="D149" s="13"/>
      <c r="E149" s="13"/>
      <c r="F149" s="13"/>
      <c r="G149" s="13"/>
      <c r="H149" s="13"/>
      <c r="I149" s="13"/>
      <c r="J149" s="13"/>
      <c r="K149" s="13"/>
      <c r="L149" s="13"/>
    </row>
    <row r="150" spans="1:12" x14ac:dyDescent="0.25">
      <c r="A150" s="13"/>
      <c r="B150" s="13"/>
      <c r="C150" s="13"/>
      <c r="D150" s="13"/>
      <c r="E150" s="13"/>
      <c r="F150" s="13"/>
      <c r="G150" s="13"/>
      <c r="H150" s="13"/>
      <c r="I150" s="13"/>
      <c r="J150" s="13"/>
      <c r="K150" s="13"/>
      <c r="L150" s="13"/>
    </row>
    <row r="151" spans="1:12" x14ac:dyDescent="0.25">
      <c r="A151" s="13"/>
      <c r="B151" s="13"/>
      <c r="C151" s="13"/>
      <c r="D151" s="13"/>
      <c r="E151" s="13"/>
      <c r="F151" s="13"/>
      <c r="G151" s="13"/>
      <c r="H151" s="13"/>
      <c r="I151" s="13"/>
      <c r="J151" s="13"/>
      <c r="K151" s="13"/>
      <c r="L151" s="13"/>
    </row>
    <row r="152" spans="1:12" x14ac:dyDescent="0.25">
      <c r="A152" s="13"/>
      <c r="B152" s="13"/>
      <c r="C152" s="13"/>
      <c r="D152" s="13"/>
      <c r="E152" s="13"/>
      <c r="F152" s="13"/>
      <c r="G152" s="13"/>
      <c r="H152" s="13"/>
      <c r="I152" s="13"/>
      <c r="J152" s="13"/>
      <c r="K152" s="13"/>
      <c r="L152" s="13"/>
    </row>
    <row r="153" spans="1:12" x14ac:dyDescent="0.25">
      <c r="A153" s="13"/>
      <c r="B153" s="13"/>
      <c r="C153" s="13"/>
      <c r="D153" s="13"/>
      <c r="E153" s="13"/>
      <c r="F153" s="13"/>
      <c r="G153" s="13"/>
      <c r="H153" s="13"/>
      <c r="I153" s="13"/>
      <c r="J153" s="13"/>
      <c r="K153" s="13"/>
      <c r="L153" s="13"/>
    </row>
    <row r="154" spans="1:12" x14ac:dyDescent="0.25">
      <c r="A154" s="13"/>
      <c r="B154" s="13"/>
      <c r="C154" s="13"/>
      <c r="D154" s="13"/>
      <c r="E154" s="13"/>
      <c r="F154" s="13"/>
      <c r="G154" s="13"/>
      <c r="H154" s="13"/>
      <c r="I154" s="13"/>
      <c r="J154" s="13"/>
      <c r="K154" s="13"/>
      <c r="L154" s="13"/>
    </row>
    <row r="155" spans="1:12" x14ac:dyDescent="0.25">
      <c r="A155" s="13"/>
      <c r="B155" s="13"/>
      <c r="C155" s="13"/>
      <c r="D155" s="13"/>
      <c r="E155" s="13"/>
      <c r="F155" s="13"/>
      <c r="G155" s="13"/>
      <c r="H155" s="13"/>
      <c r="I155" s="13"/>
      <c r="J155" s="13"/>
      <c r="K155" s="13"/>
      <c r="L155" s="13"/>
    </row>
    <row r="156" spans="1:12" x14ac:dyDescent="0.25">
      <c r="A156" s="13"/>
      <c r="B156" s="13"/>
      <c r="C156" s="13"/>
      <c r="D156" s="13"/>
      <c r="E156" s="13"/>
      <c r="F156" s="13"/>
      <c r="G156" s="13"/>
      <c r="H156" s="13"/>
      <c r="I156" s="13"/>
      <c r="J156" s="13"/>
      <c r="K156" s="13"/>
      <c r="L156" s="13"/>
    </row>
    <row r="157" spans="1:12" x14ac:dyDescent="0.25">
      <c r="A157" s="13"/>
      <c r="B157" s="13"/>
      <c r="C157" s="13"/>
      <c r="D157" s="13"/>
      <c r="E157" s="13"/>
      <c r="F157" s="13"/>
      <c r="G157" s="13"/>
      <c r="H157" s="13"/>
      <c r="I157" s="13"/>
      <c r="J157" s="13"/>
      <c r="K157" s="13"/>
      <c r="L157" s="13"/>
    </row>
    <row r="158" spans="1:12" x14ac:dyDescent="0.25">
      <c r="A158" s="13"/>
      <c r="B158" s="13"/>
      <c r="C158" s="13"/>
      <c r="D158" s="13"/>
      <c r="E158" s="13"/>
      <c r="F158" s="13"/>
      <c r="G158" s="13"/>
      <c r="H158" s="13"/>
      <c r="I158" s="13"/>
      <c r="J158" s="13"/>
      <c r="K158" s="13"/>
      <c r="L158" s="13"/>
    </row>
    <row r="159" spans="1:12" x14ac:dyDescent="0.25">
      <c r="A159" s="13"/>
      <c r="B159" s="13"/>
      <c r="C159" s="13"/>
      <c r="D159" s="13"/>
      <c r="E159" s="13"/>
      <c r="F159" s="13"/>
      <c r="G159" s="13"/>
      <c r="H159" s="13"/>
      <c r="I159" s="13"/>
      <c r="J159" s="13"/>
      <c r="K159" s="13"/>
      <c r="L159" s="13"/>
    </row>
    <row r="160" spans="1:12" x14ac:dyDescent="0.25">
      <c r="A160" s="13"/>
      <c r="B160" s="13"/>
      <c r="C160" s="13"/>
      <c r="D160" s="13"/>
      <c r="E160" s="13"/>
      <c r="F160" s="13"/>
      <c r="G160" s="13"/>
      <c r="H160" s="13"/>
      <c r="I160" s="13"/>
      <c r="J160" s="13"/>
      <c r="K160" s="13"/>
      <c r="L160" s="13"/>
    </row>
  </sheetData>
  <sortState xmlns:xlrd2="http://schemas.microsoft.com/office/spreadsheetml/2017/richdata2" ref="C1:C46">
    <sortCondition ref="C1:C46"/>
  </sortState>
  <phoneticPr fontId="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6329-831C-4903-8007-AAD99C813ED4}">
  <dimension ref="A1"/>
  <sheetViews>
    <sheetView workbookViewId="0"/>
  </sheetViews>
  <sheetFormatPr baseColWidth="10" defaultColWidth="11.425781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C53EEBA6278E47A00FD318079A0778" ma:contentTypeVersion="13" ma:contentTypeDescription="Create a new document." ma:contentTypeScope="" ma:versionID="dfc799bd0652176014d57a304d996d83">
  <xsd:schema xmlns:xsd="http://www.w3.org/2001/XMLSchema" xmlns:xs="http://www.w3.org/2001/XMLSchema" xmlns:p="http://schemas.microsoft.com/office/2006/metadata/properties" xmlns:ns3="09d4263b-a573-483a-a9fd-e9aadfe8225a" xmlns:ns4="5c5dde45-4641-41e1-ad7c-a3c5aeed811a" targetNamespace="http://schemas.microsoft.com/office/2006/metadata/properties" ma:root="true" ma:fieldsID="3bcaee9d2afb734e53bee531e32e2361" ns3:_="" ns4:_="">
    <xsd:import namespace="09d4263b-a573-483a-a9fd-e9aadfe8225a"/>
    <xsd:import namespace="5c5dde45-4641-41e1-ad7c-a3c5aeed811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d4263b-a573-483a-a9fd-e9aadfe822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5dde45-4641-41e1-ad7c-a3c5aeed811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3FD409-DEED-482D-88B8-BB9617FBE1C8}">
  <ds:schemaRefs>
    <ds:schemaRef ds:uri="http://schemas.microsoft.com/sharepoint/v3/contenttype/forms"/>
  </ds:schemaRefs>
</ds:datastoreItem>
</file>

<file path=customXml/itemProps2.xml><?xml version="1.0" encoding="utf-8"?>
<ds:datastoreItem xmlns:ds="http://schemas.openxmlformats.org/officeDocument/2006/customXml" ds:itemID="{627F9B01-BBB2-42E2-A0EC-BF93DBBE3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d4263b-a573-483a-a9fd-e9aadfe8225a"/>
    <ds:schemaRef ds:uri="5c5dde45-4641-41e1-ad7c-a3c5aeed81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02895E-88F8-42E1-8C0A-B14B083512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MODELO ESTIMACION</vt:lpstr>
      <vt:lpstr>REQUERIMIENTOS</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Harold Adrian Bolaños Rodriguez</dc:creator>
  <cp:keywords/>
  <dc:description/>
  <cp:lastModifiedBy>Jose Martinez</cp:lastModifiedBy>
  <cp:revision/>
  <dcterms:created xsi:type="dcterms:W3CDTF">2020-11-04T23:31:45Z</dcterms:created>
  <dcterms:modified xsi:type="dcterms:W3CDTF">2020-11-19T00:43:56Z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33782d64-997a-4641-9c27-2bf5bc916b2c</vt:lpwstr>
  </property>
  <property fmtid="{D5CDD505-2E9C-101B-9397-08002B2CF9AE}" pid="3" name="ContentTypeId">
    <vt:lpwstr>0x01010074C53EEBA6278E47A00FD318079A0778</vt:lpwstr>
  </property>
</Properties>
</file>