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o\Downloads\"/>
    </mc:Choice>
  </mc:AlternateContent>
  <xr:revisionPtr revIDLastSave="0" documentId="8_{3D9D7441-0BB3-4545-8376-181A686EFFA4}" xr6:coauthVersionLast="47" xr6:coauthVersionMax="47" xr10:uidLastSave="{00000000-0000-0000-0000-000000000000}"/>
  <bookViews>
    <workbookView xWindow="-98" yWindow="-98" windowWidth="21795" windowHeight="12975" activeTab="2" xr2:uid="{1CE3377E-B1AE-480B-92F3-73725BDB55A4}"/>
  </bookViews>
  <sheets>
    <sheet name="Punto 2" sheetId="1" r:id="rId1"/>
    <sheet name="Punto 3" sheetId="4" r:id="rId2"/>
    <sheet name="Punto 5" sheetId="2" r:id="rId3"/>
  </sheets>
  <definedNames>
    <definedName name="solver_adj" localSheetId="0" hidden="1">'Punto 2'!$C$7:$F$7</definedName>
    <definedName name="solver_adj" localSheetId="1" hidden="1">'Punto 3'!$C$5:$G$5,'Punto 3'!$C$6:$E$6</definedName>
    <definedName name="solver_adj" localSheetId="2" hidden="1">'Punto 5'!$J$7:$J$22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'Punto 2'!$C$8</definedName>
    <definedName name="solver_lhs1" localSheetId="1" hidden="1">'Punto 3'!$C$7:$G$7</definedName>
    <definedName name="solver_lhs1" localSheetId="2" hidden="1">'Punto 5'!$C$4:$H$4</definedName>
    <definedName name="solver_lhs2" localSheetId="0" hidden="1">'Punto 2'!$H$3:$H$5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'Punto 2'!$C$10</definedName>
    <definedName name="solver_opt" localSheetId="1" hidden="1">'Punto 3'!$H$7</definedName>
    <definedName name="solver_opt" localSheetId="2" hidden="1">'Punto 5'!$C$24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0" hidden="1">2</definedName>
    <definedName name="solver_rel1" localSheetId="1" hidden="1">3</definedName>
    <definedName name="solver_rel1" localSheetId="2" hidden="1">2</definedName>
    <definedName name="solver_rel2" localSheetId="0" hidden="1">3</definedName>
    <definedName name="solver_rhs1" localSheetId="0" hidden="1">80</definedName>
    <definedName name="solver_rhs1" localSheetId="1" hidden="1">0</definedName>
    <definedName name="solver_rhs1" localSheetId="2" hidden="1">'Punto 5'!$C$3:$H$3</definedName>
    <definedName name="solver_rhs2" localSheetId="0" hidden="1">'Punto 2'!$G$3:$G$5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H4" i="2"/>
  <c r="D4" i="2"/>
  <c r="C4" i="2"/>
  <c r="E4" i="2"/>
  <c r="F4" i="2"/>
  <c r="G4" i="2"/>
  <c r="C7" i="4"/>
  <c r="D7" i="4" s="1"/>
  <c r="E7" i="4" s="1"/>
  <c r="F7" i="4" s="1"/>
  <c r="G7" i="4" s="1"/>
  <c r="H7" i="4" s="1"/>
  <c r="H3" i="1"/>
  <c r="H4" i="1"/>
  <c r="H5" i="1"/>
  <c r="C8" i="1"/>
  <c r="G4" i="1" s="1"/>
  <c r="C10" i="1"/>
  <c r="G5" i="1" l="1"/>
  <c r="G3" i="1"/>
</calcChain>
</file>

<file path=xl/sharedStrings.xml><?xml version="1.0" encoding="utf-8"?>
<sst xmlns="http://schemas.openxmlformats.org/spreadsheetml/2006/main" count="54" uniqueCount="53">
  <si>
    <t>asset class</t>
  </si>
  <si>
    <t>grande</t>
  </si>
  <si>
    <t>mediana</t>
  </si>
  <si>
    <t>baja</t>
  </si>
  <si>
    <t>fondo1</t>
  </si>
  <si>
    <t>fondo2</t>
  </si>
  <si>
    <t>fondo3</t>
  </si>
  <si>
    <t>E/ri)</t>
  </si>
  <si>
    <t>Asiganciones</t>
  </si>
  <si>
    <t>capital</t>
  </si>
  <si>
    <t>Ganancia</t>
  </si>
  <si>
    <t>restrcciones</t>
  </si>
  <si>
    <t>bono 1</t>
  </si>
  <si>
    <t>bono 2</t>
  </si>
  <si>
    <t>bono 3</t>
  </si>
  <si>
    <t>bono 4</t>
  </si>
  <si>
    <t>bono 5</t>
  </si>
  <si>
    <t>bono 6</t>
  </si>
  <si>
    <t>bono 7</t>
  </si>
  <si>
    <t>bono 8</t>
  </si>
  <si>
    <t>bono 9</t>
  </si>
  <si>
    <t>bono 10</t>
  </si>
  <si>
    <t>t=1</t>
  </si>
  <si>
    <t>t=2</t>
  </si>
  <si>
    <t>t=3</t>
  </si>
  <si>
    <t>t=4</t>
  </si>
  <si>
    <t>t=5</t>
  </si>
  <si>
    <t>t=6</t>
  </si>
  <si>
    <t>requerimientos</t>
  </si>
  <si>
    <t>Precio</t>
  </si>
  <si>
    <t xml:space="preserve">A llegar a cada año obtener como minimo esa cantidad de dinero , tener en cuenta cuando devulve la inversion </t>
  </si>
  <si>
    <t>x</t>
  </si>
  <si>
    <t xml:space="preserve">inversion </t>
  </si>
  <si>
    <t>minimizado</t>
  </si>
  <si>
    <t>Excedente</t>
  </si>
  <si>
    <t>3 meses</t>
  </si>
  <si>
    <t>Bonos</t>
  </si>
  <si>
    <t>Mensual</t>
  </si>
  <si>
    <t>Mes 6</t>
  </si>
  <si>
    <t>Mes 5</t>
  </si>
  <si>
    <t>Mes 4</t>
  </si>
  <si>
    <t>Mes 3</t>
  </si>
  <si>
    <t>Mes 2</t>
  </si>
  <si>
    <t>Mes 1</t>
  </si>
  <si>
    <t>Funcion Objetivo</t>
  </si>
  <si>
    <t>Créditos</t>
  </si>
  <si>
    <t>Costo crédito</t>
  </si>
  <si>
    <t>fondo4</t>
  </si>
  <si>
    <t>Saldo 2</t>
  </si>
  <si>
    <t>Saldo 3</t>
  </si>
  <si>
    <t>Saldo 4</t>
  </si>
  <si>
    <t>Saldo 5</t>
  </si>
  <si>
    <t>Saldo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</si>
</sst>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00"/>
    <numFmt numFmtId="165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8" xfId="0" applyFill="1" applyBorder="1"/>
    <xf numFmtId="0" fontId="0" fillId="7" borderId="10" xfId="0" applyFill="1" applyBorder="1"/>
    <xf numFmtId="0" fontId="0" fillId="6" borderId="12" xfId="0" applyFill="1" applyBorder="1"/>
    <xf numFmtId="0" fontId="0" fillId="7" borderId="13" xfId="0" applyFill="1" applyBorder="1"/>
    <xf numFmtId="0" fontId="0" fillId="5" borderId="16" xfId="0" applyFill="1" applyBorder="1"/>
    <xf numFmtId="0" fontId="0" fillId="8" borderId="4" xfId="0" applyFill="1" applyBorder="1"/>
    <xf numFmtId="0" fontId="0" fillId="5" borderId="14" xfId="0" applyFill="1" applyBorder="1"/>
    <xf numFmtId="0" fontId="0" fillId="5" borderId="18" xfId="0" applyFill="1" applyBorder="1"/>
    <xf numFmtId="0" fontId="0" fillId="5" borderId="19" xfId="0" applyFill="1" applyBorder="1"/>
    <xf numFmtId="0" fontId="0" fillId="8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6" borderId="14" xfId="0" applyFill="1" applyBorder="1"/>
    <xf numFmtId="0" fontId="0" fillId="6" borderId="18" xfId="0" applyFill="1" applyBorder="1"/>
    <xf numFmtId="0" fontId="3" fillId="9" borderId="24" xfId="0" applyFont="1" applyFill="1" applyBorder="1"/>
    <xf numFmtId="164" fontId="3" fillId="9" borderId="25" xfId="0" applyNumberFormat="1" applyFont="1" applyFill="1" applyBorder="1"/>
    <xf numFmtId="0" fontId="0" fillId="0" borderId="0" xfId="0" applyFill="1"/>
    <xf numFmtId="0" fontId="0" fillId="5" borderId="4" xfId="0" applyFill="1" applyBorder="1"/>
    <xf numFmtId="0" fontId="0" fillId="2" borderId="18" xfId="0" applyFill="1" applyBorder="1"/>
    <xf numFmtId="0" fontId="0" fillId="10" borderId="24" xfId="0" applyFill="1" applyBorder="1"/>
    <xf numFmtId="2" fontId="0" fillId="10" borderId="25" xfId="0" applyNumberFormat="1" applyFill="1" applyBorder="1"/>
    <xf numFmtId="0" fontId="0" fillId="5" borderId="28" xfId="0" applyFill="1" applyBorder="1"/>
    <xf numFmtId="0" fontId="0" fillId="11" borderId="24" xfId="0" applyFill="1" applyBorder="1"/>
    <xf numFmtId="0" fontId="0" fillId="11" borderId="30" xfId="0" applyFill="1" applyBorder="1"/>
    <xf numFmtId="0" fontId="0" fillId="8" borderId="9" xfId="0" applyFill="1" applyBorder="1"/>
    <xf numFmtId="0" fontId="0" fillId="8" borderId="10" xfId="0" applyFill="1" applyBorder="1"/>
    <xf numFmtId="0" fontId="0" fillId="2" borderId="9" xfId="0" applyFill="1" applyBorder="1"/>
    <xf numFmtId="0" fontId="0" fillId="2" borderId="10" xfId="0" applyFill="1" applyBorder="1"/>
    <xf numFmtId="44" fontId="0" fillId="8" borderId="11" xfId="1" applyFont="1" applyFill="1" applyBorder="1"/>
    <xf numFmtId="44" fontId="0" fillId="8" borderId="12" xfId="1" applyFont="1" applyFill="1" applyBorder="1"/>
    <xf numFmtId="44" fontId="0" fillId="8" borderId="13" xfId="1" applyFont="1" applyFill="1" applyBorder="1"/>
    <xf numFmtId="0" fontId="0" fillId="2" borderId="15" xfId="0" applyFill="1" applyBorder="1"/>
    <xf numFmtId="0" fontId="0" fillId="8" borderId="31" xfId="0" applyFill="1" applyBorder="1"/>
    <xf numFmtId="0" fontId="0" fillId="8" borderId="26" xfId="0" applyFill="1" applyBorder="1"/>
    <xf numFmtId="0" fontId="0" fillId="8" borderId="32" xfId="0" applyFill="1" applyBorder="1"/>
    <xf numFmtId="0" fontId="0" fillId="5" borderId="24" xfId="0" applyFill="1" applyBorder="1"/>
    <xf numFmtId="0" fontId="0" fillId="5" borderId="27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0" fillId="13" borderId="27" xfId="0" applyFont="1" applyFill="1" applyBorder="1" applyAlignment="1">
      <alignment horizontal="center" vertical="center"/>
    </xf>
    <xf numFmtId="0" fontId="0" fillId="13" borderId="2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0" fillId="8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3" borderId="9" xfId="0" applyFont="1" applyFill="1" applyBorder="1"/>
    <xf numFmtId="0" fontId="0" fillId="12" borderId="10" xfId="0" applyFill="1" applyBorder="1" applyAlignment="1">
      <alignment horizontal="center" vertical="center"/>
    </xf>
    <xf numFmtId="0" fontId="2" fillId="3" borderId="11" xfId="0" applyFont="1" applyFill="1" applyBorder="1"/>
    <xf numFmtId="43" fontId="0" fillId="8" borderId="12" xfId="2" applyFont="1" applyFill="1" applyBorder="1" applyAlignment="1">
      <alignment horizontal="center" vertical="center"/>
    </xf>
    <xf numFmtId="165" fontId="4" fillId="4" borderId="13" xfId="2" applyNumberFormat="1" applyFont="1" applyFill="1" applyBorder="1"/>
    <xf numFmtId="0" fontId="2" fillId="13" borderId="4" xfId="0" applyFont="1" applyFill="1" applyBorder="1" applyAlignment="1">
      <alignment horizontal="center" vertical="center"/>
    </xf>
    <xf numFmtId="9" fontId="0" fillId="11" borderId="14" xfId="3" applyFont="1" applyFill="1" applyBorder="1" applyAlignment="1">
      <alignment horizontal="center" vertical="center"/>
    </xf>
    <xf numFmtId="9" fontId="0" fillId="11" borderId="18" xfId="3" applyFont="1" applyFill="1" applyBorder="1" applyAlignment="1">
      <alignment horizontal="center" vertical="center"/>
    </xf>
    <xf numFmtId="10" fontId="0" fillId="11" borderId="15" xfId="3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0" fillId="6" borderId="13" xfId="0" applyFill="1" applyBorder="1"/>
    <xf numFmtId="0" fontId="0" fillId="14" borderId="6" xfId="0" applyFill="1" applyBorder="1"/>
    <xf numFmtId="0" fontId="0" fillId="14" borderId="11" xfId="0" applyFill="1" applyBorder="1"/>
    <xf numFmtId="0" fontId="0" fillId="14" borderId="7" xfId="0" applyFill="1" applyBorder="1"/>
    <xf numFmtId="0" fontId="0" fillId="14" borderId="8" xfId="0" applyFill="1" applyBorder="1"/>
    <xf numFmtId="0" fontId="0" fillId="8" borderId="29" xfId="0" applyFill="1" applyBorder="1"/>
    <xf numFmtId="0" fontId="0" fillId="8" borderId="5" xfId="0" applyFill="1" applyBorder="1"/>
    <xf numFmtId="0" fontId="0" fillId="8" borderId="33" xfId="0" applyFill="1" applyBorder="1"/>
    <xf numFmtId="0" fontId="0" fillId="6" borderId="28" xfId="0" applyFill="1" applyBorder="1"/>
    <xf numFmtId="0" fontId="0" fillId="7" borderId="34" xfId="0" applyFill="1" applyBorder="1"/>
    <xf numFmtId="0" fontId="0" fillId="5" borderId="17" xfId="0" applyFill="1" applyBorder="1"/>
    <xf numFmtId="0" fontId="0" fillId="5" borderId="12" xfId="0" applyFill="1" applyBorder="1"/>
    <xf numFmtId="0" fontId="0" fillId="3" borderId="14" xfId="0" applyFill="1" applyBorder="1"/>
    <xf numFmtId="0" fontId="0" fillId="3" borderId="18" xfId="0" applyFill="1" applyBorder="1"/>
    <xf numFmtId="0" fontId="0" fillId="3" borderId="15" xfId="0" applyFill="1" applyBorder="1"/>
    <xf numFmtId="1" fontId="2" fillId="6" borderId="24" xfId="0" applyNumberFormat="1" applyFont="1" applyFill="1" applyBorder="1"/>
    <xf numFmtId="1" fontId="0" fillId="7" borderId="22" xfId="2" applyNumberFormat="1" applyFont="1" applyFill="1" applyBorder="1"/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F55A-EE15-48E7-B874-07F15D264B5F}">
  <dimension ref="B1:H10"/>
  <sheetViews>
    <sheetView workbookViewId="0">
      <selection activeCell="F5" sqref="F5"/>
    </sheetView>
  </sheetViews>
  <sheetFormatPr baseColWidth="10" defaultRowHeight="14.25" x14ac:dyDescent="0.45"/>
  <cols>
    <col min="2" max="2" width="15.59765625" customWidth="1"/>
    <col min="8" max="8" width="12" bestFit="1" customWidth="1"/>
  </cols>
  <sheetData>
    <row r="1" spans="2:8" ht="14.65" thickBot="1" x14ac:dyDescent="0.5"/>
    <row r="2" spans="2:8" ht="14.65" thickBot="1" x14ac:dyDescent="0.5">
      <c r="B2" s="16" t="s">
        <v>0</v>
      </c>
      <c r="C2" s="46" t="s">
        <v>4</v>
      </c>
      <c r="D2" s="47" t="s">
        <v>5</v>
      </c>
      <c r="E2" s="47" t="s">
        <v>6</v>
      </c>
      <c r="F2" s="48" t="s">
        <v>47</v>
      </c>
      <c r="G2" s="16" t="s">
        <v>11</v>
      </c>
      <c r="H2" s="20"/>
    </row>
    <row r="3" spans="2:8" x14ac:dyDescent="0.45">
      <c r="B3" s="17" t="s">
        <v>1</v>
      </c>
      <c r="C3" s="43">
        <v>0.5</v>
      </c>
      <c r="D3" s="44">
        <v>0.3</v>
      </c>
      <c r="E3" s="44">
        <v>0.25</v>
      </c>
      <c r="F3" s="45">
        <v>0.6</v>
      </c>
      <c r="G3" s="29">
        <f>0.35*C8</f>
        <v>28</v>
      </c>
      <c r="H3" s="21">
        <f>SUMPRODUCT(C3:F3,$C$7:$F$7)</f>
        <v>28.000000115680081</v>
      </c>
    </row>
    <row r="4" spans="2:8" x14ac:dyDescent="0.45">
      <c r="B4" s="17" t="s">
        <v>2</v>
      </c>
      <c r="C4" s="35">
        <v>0.3</v>
      </c>
      <c r="D4" s="7">
        <v>0.1</v>
      </c>
      <c r="E4" s="7">
        <v>0.4</v>
      </c>
      <c r="F4" s="36">
        <v>0.2</v>
      </c>
      <c r="G4" s="29">
        <f>0.3*C8</f>
        <v>24</v>
      </c>
      <c r="H4" s="21">
        <f>SUMPRODUCT(C4:F4,$C$7:$F$7)</f>
        <v>24</v>
      </c>
    </row>
    <row r="5" spans="2:8" ht="14.65" thickBot="1" x14ac:dyDescent="0.5">
      <c r="B5" s="17" t="s">
        <v>3</v>
      </c>
      <c r="C5" s="35">
        <v>0.2</v>
      </c>
      <c r="D5" s="7">
        <v>0.6</v>
      </c>
      <c r="E5" s="7">
        <v>0.35</v>
      </c>
      <c r="F5" s="36">
        <v>0.2</v>
      </c>
      <c r="G5" s="42">
        <f>0.15*C8</f>
        <v>12</v>
      </c>
      <c r="H5" s="22">
        <f t="shared" ref="H5" si="0">SUMPRODUCT(C5:F5,$C$7:$F$7)</f>
        <v>27.999999884319926</v>
      </c>
    </row>
    <row r="6" spans="2:8" x14ac:dyDescent="0.45">
      <c r="B6" s="29" t="s">
        <v>7</v>
      </c>
      <c r="C6" s="37">
        <v>0.1</v>
      </c>
      <c r="D6" s="1">
        <v>0.15</v>
      </c>
      <c r="E6" s="1">
        <v>0.16</v>
      </c>
      <c r="F6" s="38">
        <v>0.08</v>
      </c>
    </row>
    <row r="7" spans="2:8" ht="14.65" thickBot="1" x14ac:dyDescent="0.5">
      <c r="B7" s="32" t="s">
        <v>8</v>
      </c>
      <c r="C7" s="39">
        <v>0</v>
      </c>
      <c r="D7" s="40">
        <v>12.631578703831423</v>
      </c>
      <c r="E7" s="40">
        <v>46.315789351915704</v>
      </c>
      <c r="F7" s="41">
        <v>21.05263194425288</v>
      </c>
    </row>
    <row r="8" spans="2:8" ht="14.65" thickBot="1" x14ac:dyDescent="0.5">
      <c r="B8" s="33" t="s">
        <v>9</v>
      </c>
      <c r="C8" s="34">
        <f>SUM(C7:F7)</f>
        <v>80</v>
      </c>
    </row>
    <row r="9" spans="2:8" ht="14.65" thickBot="1" x14ac:dyDescent="0.5"/>
    <row r="10" spans="2:8" ht="14.65" thickBot="1" x14ac:dyDescent="0.5">
      <c r="B10" s="30" t="s">
        <v>10</v>
      </c>
      <c r="C10" s="31">
        <f>SUMPRODUCT(C6:F6,C7:F7)</f>
        <v>10.989473657421456</v>
      </c>
      <c r="H1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1E4F-8D93-4887-814D-19D3616A6874}">
  <dimension ref="A1:J8"/>
  <sheetViews>
    <sheetView workbookViewId="0">
      <selection activeCell="G10" sqref="G10:H18"/>
    </sheetView>
  </sheetViews>
  <sheetFormatPr baseColWidth="10" defaultRowHeight="14.25" x14ac:dyDescent="0.45"/>
  <cols>
    <col min="3" max="8" width="10.6640625" style="4"/>
    <col min="9" max="9" width="12.73046875" style="4" bestFit="1" customWidth="1"/>
    <col min="10" max="10" width="10.6640625" style="4"/>
  </cols>
  <sheetData>
    <row r="1" spans="1:10" ht="14.65" thickBot="1" x14ac:dyDescent="0.5">
      <c r="A1" s="72"/>
      <c r="B1" s="72"/>
    </row>
    <row r="2" spans="1:10" ht="14.65" thickBot="1" x14ac:dyDescent="0.5">
      <c r="C2" s="57" t="s">
        <v>43</v>
      </c>
      <c r="D2" s="58" t="s">
        <v>42</v>
      </c>
      <c r="E2" s="58" t="s">
        <v>41</v>
      </c>
      <c r="F2" s="58" t="s">
        <v>40</v>
      </c>
      <c r="G2" s="58" t="s">
        <v>39</v>
      </c>
      <c r="H2" s="59" t="s">
        <v>38</v>
      </c>
    </row>
    <row r="3" spans="1:10" ht="14.65" thickBot="1" x14ac:dyDescent="0.5">
      <c r="C3" s="54">
        <v>-150</v>
      </c>
      <c r="D3" s="55">
        <v>-100</v>
      </c>
      <c r="E3" s="55">
        <v>200</v>
      </c>
      <c r="F3" s="55">
        <v>-200</v>
      </c>
      <c r="G3" s="55">
        <v>50</v>
      </c>
      <c r="H3" s="56">
        <v>300</v>
      </c>
      <c r="I3" s="49"/>
    </row>
    <row r="4" spans="1:10" ht="14.65" thickBot="1" x14ac:dyDescent="0.5">
      <c r="C4" s="50"/>
      <c r="D4" s="50"/>
      <c r="E4" s="50"/>
      <c r="F4" s="50"/>
      <c r="G4" s="50"/>
      <c r="H4" s="50"/>
      <c r="I4" s="53" t="s">
        <v>46</v>
      </c>
    </row>
    <row r="5" spans="1:10" x14ac:dyDescent="0.45">
      <c r="B5" s="60" t="s">
        <v>45</v>
      </c>
      <c r="C5" s="61">
        <v>0</v>
      </c>
      <c r="D5" s="61">
        <v>0</v>
      </c>
      <c r="E5" s="61">
        <v>0</v>
      </c>
      <c r="F5" s="61">
        <v>0</v>
      </c>
      <c r="G5" s="61">
        <v>52.000000000000256</v>
      </c>
      <c r="H5" s="62">
        <v>0</v>
      </c>
      <c r="I5" s="69">
        <v>1.01</v>
      </c>
      <c r="J5" s="68" t="s">
        <v>37</v>
      </c>
    </row>
    <row r="6" spans="1:10" x14ac:dyDescent="0.45">
      <c r="B6" s="63" t="s">
        <v>36</v>
      </c>
      <c r="C6" s="52">
        <v>150.00000000000006</v>
      </c>
      <c r="D6" s="52">
        <v>99.999999999999986</v>
      </c>
      <c r="E6" s="52">
        <v>151.94416749750761</v>
      </c>
      <c r="F6" s="51">
        <v>0</v>
      </c>
      <c r="G6" s="51">
        <v>0</v>
      </c>
      <c r="H6" s="64">
        <v>0</v>
      </c>
      <c r="I6" s="70">
        <v>1.02</v>
      </c>
      <c r="J6" s="68" t="s">
        <v>35</v>
      </c>
    </row>
    <row r="7" spans="1:10" ht="14.65" thickBot="1" x14ac:dyDescent="0.5">
      <c r="B7" s="65" t="s">
        <v>34</v>
      </c>
      <c r="C7" s="66">
        <f>C6+C5+C3</f>
        <v>0</v>
      </c>
      <c r="D7" s="66">
        <f>D6+D5+D3-(C5*$I$5)+(C7*$I$7)</f>
        <v>-1.4210854715202004E-14</v>
      </c>
      <c r="E7" s="66">
        <f>E6+E5+E3-(D5*$I$5)+(D7*$I$7)</f>
        <v>351.94416749750758</v>
      </c>
      <c r="F7" s="66">
        <f>F6+F5+F3-(E5*$I$5)+(E7*$I$7)-(C6*$I$6)</f>
        <v>0</v>
      </c>
      <c r="G7" s="66">
        <f>G6+G5+G3-(F5*$I$5)+(F7*$I$7)-(D6*$I$6)</f>
        <v>2.7000623958883807E-13</v>
      </c>
      <c r="H7" s="67">
        <f>H6+H5+H3-(G5*$I$5)+(G7*$I$7)-(E6*$I$6)</f>
        <v>92.496949152542243</v>
      </c>
      <c r="I7" s="71">
        <v>1.0029999999999999</v>
      </c>
    </row>
    <row r="8" spans="1:10" x14ac:dyDescent="0.45">
      <c r="H8" s="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E52-8DD9-47A7-B69A-8A44C22CF120}">
  <dimension ref="B1:J24"/>
  <sheetViews>
    <sheetView tabSelected="1" workbookViewId="0">
      <selection activeCell="M9" sqref="M9"/>
    </sheetView>
  </sheetViews>
  <sheetFormatPr baseColWidth="10" defaultRowHeight="14.25" x14ac:dyDescent="0.45"/>
  <cols>
    <col min="2" max="2" width="17.265625" customWidth="1"/>
    <col min="3" max="3" width="11.86328125" customWidth="1"/>
    <col min="10" max="10" width="13.33203125" customWidth="1"/>
  </cols>
  <sheetData>
    <row r="1" spans="2:10" ht="14.65" thickBot="1" x14ac:dyDescent="0.5"/>
    <row r="2" spans="2:10" x14ac:dyDescent="0.45">
      <c r="B2" s="74"/>
      <c r="C2" s="76" t="s">
        <v>22</v>
      </c>
      <c r="D2" s="76" t="s">
        <v>23</v>
      </c>
      <c r="E2" s="76" t="s">
        <v>24</v>
      </c>
      <c r="F2" s="76" t="s">
        <v>25</v>
      </c>
      <c r="G2" s="76" t="s">
        <v>26</v>
      </c>
      <c r="H2" s="77" t="s">
        <v>27</v>
      </c>
    </row>
    <row r="3" spans="2:10" ht="14.65" thickBot="1" x14ac:dyDescent="0.5">
      <c r="B3" s="75" t="s">
        <v>28</v>
      </c>
      <c r="C3" s="12">
        <v>100</v>
      </c>
      <c r="D3" s="12">
        <v>200</v>
      </c>
      <c r="E3" s="12">
        <v>800</v>
      </c>
      <c r="F3" s="12">
        <v>100</v>
      </c>
      <c r="G3" s="12">
        <v>800</v>
      </c>
      <c r="H3" s="73">
        <v>1200</v>
      </c>
      <c r="J3" t="s">
        <v>30</v>
      </c>
    </row>
    <row r="4" spans="2:10" ht="14.65" thickBot="1" x14ac:dyDescent="0.5">
      <c r="C4" s="88">
        <f>SUMPRODUCT($J$7:$J$22,C7:C22)</f>
        <v>100.00001700000001</v>
      </c>
      <c r="D4" s="88">
        <f>SUMPRODUCT($J$7:$J$22,D7:D22)</f>
        <v>200.00011699999999</v>
      </c>
      <c r="E4" s="88">
        <f t="shared" ref="E4:H4" si="0">SUMPRODUCT($J$7:$J$22,E7:E22)</f>
        <v>800.00001099999986</v>
      </c>
      <c r="F4" s="88">
        <f t="shared" si="0"/>
        <v>100.00001</v>
      </c>
      <c r="G4" s="88">
        <f t="shared" si="0"/>
        <v>800.00000999999997</v>
      </c>
      <c r="H4" s="88">
        <f>SUMPRODUCT($J$7:$J$22,H7:H22)</f>
        <v>1200.0001099999999</v>
      </c>
    </row>
    <row r="5" spans="2:10" ht="14.65" thickBot="1" x14ac:dyDescent="0.5">
      <c r="C5" s="3"/>
      <c r="D5" s="3"/>
      <c r="E5" s="3"/>
      <c r="F5" s="3"/>
      <c r="G5" s="3"/>
      <c r="H5" s="3"/>
    </row>
    <row r="6" spans="2:10" x14ac:dyDescent="0.45">
      <c r="B6" s="16"/>
      <c r="C6" s="14"/>
      <c r="D6" s="8"/>
      <c r="E6" s="8"/>
      <c r="F6" s="8"/>
      <c r="G6" s="8"/>
      <c r="H6" s="18"/>
      <c r="I6" s="23" t="s">
        <v>29</v>
      </c>
      <c r="J6" s="20" t="s">
        <v>31</v>
      </c>
    </row>
    <row r="7" spans="2:10" x14ac:dyDescent="0.45">
      <c r="B7" s="17" t="s">
        <v>12</v>
      </c>
      <c r="C7" s="15">
        <v>10</v>
      </c>
      <c r="D7" s="7">
        <v>10</v>
      </c>
      <c r="E7" s="7">
        <v>10</v>
      </c>
      <c r="F7" s="7">
        <v>10</v>
      </c>
      <c r="G7" s="7">
        <v>10</v>
      </c>
      <c r="H7" s="19">
        <v>110</v>
      </c>
      <c r="I7" s="24">
        <v>109</v>
      </c>
      <c r="J7" s="89">
        <v>0</v>
      </c>
    </row>
    <row r="8" spans="2:10" x14ac:dyDescent="0.45">
      <c r="B8" s="17" t="s">
        <v>13</v>
      </c>
      <c r="C8" s="15">
        <v>7</v>
      </c>
      <c r="D8" s="7">
        <v>7</v>
      </c>
      <c r="E8" s="7">
        <v>7</v>
      </c>
      <c r="F8" s="7">
        <v>7</v>
      </c>
      <c r="G8" s="7">
        <v>7</v>
      </c>
      <c r="H8" s="19">
        <v>107</v>
      </c>
      <c r="I8" s="24">
        <v>94.8</v>
      </c>
      <c r="J8" s="21">
        <v>11.21495429906542</v>
      </c>
    </row>
    <row r="9" spans="2:10" x14ac:dyDescent="0.45">
      <c r="B9" s="17" t="s">
        <v>14</v>
      </c>
      <c r="C9" s="15">
        <v>8</v>
      </c>
      <c r="D9" s="7">
        <v>8</v>
      </c>
      <c r="E9" s="7">
        <v>8</v>
      </c>
      <c r="F9" s="7">
        <v>8</v>
      </c>
      <c r="G9" s="7">
        <v>8</v>
      </c>
      <c r="H9" s="19">
        <v>108</v>
      </c>
      <c r="I9" s="24">
        <v>99.5</v>
      </c>
      <c r="J9" s="21">
        <v>0</v>
      </c>
    </row>
    <row r="10" spans="2:10" x14ac:dyDescent="0.45">
      <c r="B10" s="17" t="s">
        <v>15</v>
      </c>
      <c r="C10" s="15">
        <v>6</v>
      </c>
      <c r="D10" s="7">
        <v>6</v>
      </c>
      <c r="E10" s="7">
        <v>6</v>
      </c>
      <c r="F10" s="7">
        <v>6</v>
      </c>
      <c r="G10" s="7">
        <v>106</v>
      </c>
      <c r="H10" s="19">
        <v>0</v>
      </c>
      <c r="I10" s="24">
        <v>93.1</v>
      </c>
      <c r="J10" s="21">
        <v>6.6338451769025362</v>
      </c>
    </row>
    <row r="11" spans="2:10" x14ac:dyDescent="0.45">
      <c r="B11" s="17" t="s">
        <v>16</v>
      </c>
      <c r="C11" s="15">
        <v>7</v>
      </c>
      <c r="D11" s="7">
        <v>7</v>
      </c>
      <c r="E11" s="7">
        <v>7</v>
      </c>
      <c r="F11" s="7">
        <v>7</v>
      </c>
      <c r="G11" s="7">
        <v>107</v>
      </c>
      <c r="H11" s="19">
        <v>0</v>
      </c>
      <c r="I11" s="24">
        <v>97.2</v>
      </c>
      <c r="J11" s="21">
        <v>0</v>
      </c>
    </row>
    <row r="12" spans="2:10" x14ac:dyDescent="0.45">
      <c r="B12" s="17" t="s">
        <v>17</v>
      </c>
      <c r="C12" s="15">
        <v>5</v>
      </c>
      <c r="D12" s="7">
        <v>5</v>
      </c>
      <c r="E12" s="7">
        <v>5</v>
      </c>
      <c r="F12" s="7">
        <v>105</v>
      </c>
      <c r="G12" s="7">
        <v>0</v>
      </c>
      <c r="H12" s="19">
        <v>0</v>
      </c>
      <c r="I12" s="24">
        <v>92.9</v>
      </c>
      <c r="J12" s="21">
        <v>0</v>
      </c>
    </row>
    <row r="13" spans="2:10" x14ac:dyDescent="0.45">
      <c r="B13" s="17" t="s">
        <v>18</v>
      </c>
      <c r="C13" s="15">
        <v>10</v>
      </c>
      <c r="D13" s="7">
        <v>10</v>
      </c>
      <c r="E13" s="7">
        <v>110</v>
      </c>
      <c r="F13" s="7">
        <v>0</v>
      </c>
      <c r="G13" s="7">
        <v>0</v>
      </c>
      <c r="H13" s="19">
        <v>0</v>
      </c>
      <c r="I13" s="24">
        <v>110</v>
      </c>
      <c r="J13" s="21">
        <v>0</v>
      </c>
    </row>
    <row r="14" spans="2:10" x14ac:dyDescent="0.45">
      <c r="B14" s="17" t="s">
        <v>19</v>
      </c>
      <c r="C14" s="15">
        <v>8</v>
      </c>
      <c r="D14" s="7">
        <v>8</v>
      </c>
      <c r="E14" s="7">
        <v>108</v>
      </c>
      <c r="F14" s="7">
        <v>0</v>
      </c>
      <c r="G14" s="7">
        <v>0</v>
      </c>
      <c r="H14" s="19">
        <v>0</v>
      </c>
      <c r="I14" s="24">
        <v>104</v>
      </c>
      <c r="J14" s="21">
        <v>6.008684609156294</v>
      </c>
    </row>
    <row r="15" spans="2:10" x14ac:dyDescent="0.45">
      <c r="B15" s="17" t="s">
        <v>20</v>
      </c>
      <c r="C15" s="15">
        <v>7</v>
      </c>
      <c r="D15" s="7">
        <v>107</v>
      </c>
      <c r="E15" s="7">
        <v>0</v>
      </c>
      <c r="F15" s="7">
        <v>0</v>
      </c>
      <c r="G15" s="7">
        <v>0</v>
      </c>
      <c r="H15" s="19">
        <v>0</v>
      </c>
      <c r="I15" s="24">
        <v>102</v>
      </c>
      <c r="J15" s="21">
        <v>0</v>
      </c>
    </row>
    <row r="16" spans="2:10" ht="14.65" thickBot="1" x14ac:dyDescent="0.5">
      <c r="B16" s="32" t="s">
        <v>21</v>
      </c>
      <c r="C16" s="78">
        <v>100</v>
      </c>
      <c r="D16" s="79">
        <v>0</v>
      </c>
      <c r="E16" s="79">
        <v>0</v>
      </c>
      <c r="F16" s="79">
        <v>0</v>
      </c>
      <c r="G16" s="79">
        <v>0</v>
      </c>
      <c r="H16" s="80">
        <v>0</v>
      </c>
      <c r="I16" s="81">
        <v>95.2</v>
      </c>
      <c r="J16" s="82">
        <v>0</v>
      </c>
    </row>
    <row r="17" spans="2:10" x14ac:dyDescent="0.45">
      <c r="B17" s="85" t="s">
        <v>52</v>
      </c>
      <c r="C17" s="14">
        <v>-1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9">
        <v>0</v>
      </c>
      <c r="J17" s="10">
        <v>66.377211028123497</v>
      </c>
    </row>
    <row r="18" spans="2:10" x14ac:dyDescent="0.45">
      <c r="B18" s="86" t="s">
        <v>48</v>
      </c>
      <c r="C18" s="28">
        <v>0</v>
      </c>
      <c r="D18" s="5">
        <v>-1</v>
      </c>
      <c r="E18" s="5">
        <v>1</v>
      </c>
      <c r="F18" s="5">
        <v>0</v>
      </c>
      <c r="G18" s="5">
        <v>0</v>
      </c>
      <c r="H18" s="5">
        <v>0</v>
      </c>
      <c r="I18" s="6">
        <v>0</v>
      </c>
      <c r="J18" s="11">
        <v>32.75432205624702</v>
      </c>
    </row>
    <row r="19" spans="2:10" x14ac:dyDescent="0.45">
      <c r="B19" s="86" t="s">
        <v>49</v>
      </c>
      <c r="C19" s="28">
        <v>0</v>
      </c>
      <c r="D19" s="5">
        <v>0</v>
      </c>
      <c r="E19" s="5">
        <v>-1</v>
      </c>
      <c r="F19" s="5">
        <v>1</v>
      </c>
      <c r="G19" s="5">
        <v>0</v>
      </c>
      <c r="H19" s="5">
        <v>0</v>
      </c>
      <c r="I19" s="6">
        <v>0</v>
      </c>
      <c r="J19" s="11">
        <v>0</v>
      </c>
    </row>
    <row r="20" spans="2:10" x14ac:dyDescent="0.45">
      <c r="B20" s="86" t="s">
        <v>50</v>
      </c>
      <c r="C20" s="28">
        <v>0</v>
      </c>
      <c r="D20" s="5">
        <v>0</v>
      </c>
      <c r="E20" s="5">
        <v>0</v>
      </c>
      <c r="F20" s="5">
        <v>-1</v>
      </c>
      <c r="G20" s="5">
        <v>1</v>
      </c>
      <c r="H20" s="5">
        <v>0</v>
      </c>
      <c r="I20" s="6">
        <v>0</v>
      </c>
      <c r="J20" s="11">
        <v>18.307741154873156</v>
      </c>
    </row>
    <row r="21" spans="2:10" x14ac:dyDescent="0.45">
      <c r="B21" s="86" t="s">
        <v>51</v>
      </c>
      <c r="C21" s="28">
        <v>0</v>
      </c>
      <c r="D21" s="5">
        <v>0</v>
      </c>
      <c r="E21" s="5">
        <v>0</v>
      </c>
      <c r="F21" s="5">
        <v>0</v>
      </c>
      <c r="G21" s="5">
        <v>-1</v>
      </c>
      <c r="H21" s="5">
        <v>1</v>
      </c>
      <c r="I21" s="6">
        <v>0</v>
      </c>
      <c r="J21" s="11">
        <v>0</v>
      </c>
    </row>
    <row r="22" spans="2:10" ht="14.65" thickBot="1" x14ac:dyDescent="0.5">
      <c r="B22" s="87" t="s">
        <v>51</v>
      </c>
      <c r="C22" s="83">
        <v>0</v>
      </c>
      <c r="D22" s="84">
        <v>0</v>
      </c>
      <c r="E22" s="84">
        <v>0</v>
      </c>
      <c r="F22" s="84">
        <v>0</v>
      </c>
      <c r="G22" s="84">
        <v>0</v>
      </c>
      <c r="H22" s="84">
        <v>-1</v>
      </c>
      <c r="I22" s="12">
        <v>0</v>
      </c>
      <c r="J22" s="13">
        <v>0</v>
      </c>
    </row>
    <row r="23" spans="2:10" ht="14.65" thickBot="1" x14ac:dyDescent="0.5">
      <c r="F23" s="2"/>
    </row>
    <row r="24" spans="2:10" ht="14.65" thickBot="1" x14ac:dyDescent="0.5">
      <c r="B24" s="25" t="s">
        <v>32</v>
      </c>
      <c r="C24" s="26">
        <f>SUMPRODUCT(I7:I22,J7:J22)</f>
        <v>2305.6918528732822</v>
      </c>
      <c r="D2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2</vt:lpstr>
      <vt:lpstr>Punto 3</vt:lpstr>
      <vt:lpstr>Punto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Computo 502</dc:creator>
  <cp:lastModifiedBy>jose david obando acosta</cp:lastModifiedBy>
  <dcterms:created xsi:type="dcterms:W3CDTF">2022-09-07T19:30:08Z</dcterms:created>
  <dcterms:modified xsi:type="dcterms:W3CDTF">2022-09-28T05:42:36Z</dcterms:modified>
</cp:coreProperties>
</file>