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1082" documentId="11_584E7FBFF7993E895E4D8452258401311C2E04FB" xr6:coauthVersionLast="47" xr6:coauthVersionMax="47" xr10:uidLastSave="{054D7358-4415-4867-ABE0-295E01EE6E58}"/>
  <bookViews>
    <workbookView xWindow="-120" yWindow="-120" windowWidth="27870" windowHeight="16440" activeTab="14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1" sheetId="9" r:id="rId9"/>
    <sheet name="2" sheetId="10" r:id="rId10"/>
    <sheet name="3" sheetId="11" r:id="rId11"/>
    <sheet name="4" sheetId="12" r:id="rId12"/>
    <sheet name="5" sheetId="13" r:id="rId13"/>
    <sheet name="6" sheetId="14" r:id="rId14"/>
    <sheet name="7" sheetId="15" r:id="rId15"/>
  </sheets>
  <definedNames>
    <definedName name="_xlnm._FilterDatabase" localSheetId="0" hidden="1">Data!$A$1:$L$41</definedName>
    <definedName name="_xlchart.v1.0" hidden="1">'Q5'!$A$1</definedName>
    <definedName name="_xlchart.v1.1" hidden="1">'Q5'!$A$2:$A$41</definedName>
    <definedName name="_xlchart.v1.2" hidden="1">'Q5'!$Q$1</definedName>
    <definedName name="_xlchart.v1.3" hidden="1">'Q5'!$Q$2:$Q$24</definedName>
    <definedName name="_xlchart.v1.4" hidden="1">'Q5'!$R$1</definedName>
    <definedName name="_xlchart.v1.5" hidden="1">'Q5'!$R$2:$R$24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1" l="1"/>
  <c r="I4" i="11"/>
  <c r="J3" i="11"/>
  <c r="I3" i="11"/>
  <c r="H5" i="11"/>
  <c r="H4" i="11"/>
  <c r="H3" i="11"/>
  <c r="G5" i="11"/>
  <c r="G4" i="11"/>
  <c r="G3" i="11"/>
  <c r="O6" i="10"/>
  <c r="O5" i="10"/>
  <c r="O4" i="10"/>
  <c r="N6" i="10"/>
  <c r="M6" i="10"/>
  <c r="N5" i="10"/>
  <c r="M5" i="10"/>
  <c r="N4" i="10"/>
  <c r="M4" i="10"/>
  <c r="H6" i="10"/>
  <c r="H5" i="10"/>
  <c r="H4" i="10"/>
  <c r="G6" i="10"/>
  <c r="F6" i="10"/>
  <c r="G5" i="10"/>
  <c r="F5" i="10"/>
  <c r="G4" i="10"/>
  <c r="F4" i="10"/>
  <c r="K23" i="9" l="1"/>
  <c r="K22" i="9"/>
  <c r="K21" i="9"/>
  <c r="K19" i="9"/>
  <c r="K14" i="9"/>
  <c r="K15" i="9"/>
  <c r="K16" i="9"/>
  <c r="K17" i="9"/>
  <c r="K18" i="9"/>
  <c r="K13" i="9"/>
  <c r="K11" i="9"/>
  <c r="K8" i="9"/>
  <c r="K9" i="9"/>
  <c r="K10" i="9"/>
  <c r="K7" i="9"/>
  <c r="K5" i="9"/>
  <c r="K4" i="9"/>
  <c r="K3" i="9"/>
  <c r="J23" i="9"/>
  <c r="J19" i="9"/>
  <c r="J11" i="9"/>
  <c r="J5" i="9"/>
  <c r="J22" i="9"/>
  <c r="J21" i="9"/>
  <c r="J14" i="9"/>
  <c r="J15" i="9"/>
  <c r="J16" i="9"/>
  <c r="J17" i="9"/>
  <c r="J18" i="9"/>
  <c r="J13" i="9"/>
  <c r="J8" i="9"/>
  <c r="J9" i="9"/>
  <c r="J10" i="9"/>
  <c r="J7" i="9"/>
  <c r="J4" i="9"/>
  <c r="J3" i="9"/>
  <c r="I23" i="9"/>
  <c r="I19" i="9"/>
  <c r="I11" i="9"/>
  <c r="I5" i="9"/>
  <c r="I22" i="9"/>
  <c r="I21" i="9"/>
  <c r="I14" i="9"/>
  <c r="I15" i="9"/>
  <c r="I16" i="9"/>
  <c r="I17" i="9"/>
  <c r="I18" i="9"/>
  <c r="I13" i="9"/>
  <c r="I8" i="9"/>
  <c r="I9" i="9"/>
  <c r="I10" i="9"/>
  <c r="I7" i="9"/>
  <c r="I4" i="9"/>
  <c r="I3" i="9"/>
  <c r="M4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K7" i="5" l="1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G8" i="4"/>
  <c r="G7" i="4"/>
  <c r="G6" i="4"/>
  <c r="F8" i="4"/>
  <c r="F7" i="4"/>
  <c r="F6" i="4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G21" i="2"/>
  <c r="G20" i="2"/>
  <c r="G19" i="2"/>
  <c r="F21" i="2"/>
  <c r="F20" i="2"/>
  <c r="F19" i="2"/>
  <c r="G15" i="2"/>
  <c r="G12" i="2"/>
  <c r="G13" i="2"/>
  <c r="G14" i="2"/>
  <c r="G11" i="2"/>
  <c r="F15" i="2"/>
  <c r="F12" i="2"/>
  <c r="F13" i="2"/>
  <c r="F14" i="2"/>
  <c r="F11" i="2"/>
  <c r="G7" i="2"/>
  <c r="G6" i="2"/>
  <c r="G5" i="2"/>
  <c r="F7" i="2"/>
  <c r="F6" i="2"/>
  <c r="F5" i="2"/>
  <c r="L8" i="5" l="1"/>
  <c r="M8" i="5"/>
  <c r="M6" i="5"/>
  <c r="F8" i="5"/>
  <c r="G8" i="5"/>
  <c r="H7" i="5"/>
  <c r="H6" i="5"/>
  <c r="K8" i="3"/>
  <c r="L8" i="3"/>
  <c r="M8" i="3"/>
  <c r="M6" i="3"/>
  <c r="H8" i="5" l="1"/>
</calcChain>
</file>

<file path=xl/sharedStrings.xml><?xml version="1.0" encoding="utf-8"?>
<sst xmlns="http://schemas.openxmlformats.org/spreadsheetml/2006/main" count="1346" uniqueCount="123">
  <si>
    <t>Month</t>
  </si>
  <si>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</si>
  <si>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</si>
  <si>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</si>
  <si>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</si>
  <si>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</si>
  <si>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</si>
  <si>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</si>
  <si>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</si>
  <si>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</si>
  <si>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</si>
  <si>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</si>
  <si>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Apr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</si>
  <si>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</si>
  <si>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</si>
  <si>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</si>
  <si>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</si>
  <si>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</si>
  <si>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</si>
  <si>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</si>
  <si>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</si>
  <si>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</si>
  <si>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</si>
  <si>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</si>
  <si>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</si>
  <si>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</si>
  <si>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</si>
  <si>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Feb</t>
  </si>
  <si>
    <t>Jan</t>
  </si>
  <si>
    <t>Mar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</si>
  <si>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</si>
  <si>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</si>
  <si>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</si>
  <si>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</si>
  <si>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</si>
  <si>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</si>
  <si>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</si>
  <si>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</si>
  <si>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</si>
  <si>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</si>
  <si>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</si>
  <si>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</si>
  <si>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</si>
  <si>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</si>
  <si>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</si>
  <si>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</si>
  <si>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</si>
  <si>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</si>
  <si>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</si>
  <si>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</si>
  <si>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</si>
  <si>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</si>
  <si>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</si>
  <si>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</si>
  <si>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</si>
  <si>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</si>
  <si>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</si>
  <si>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</si>
  <si>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</si>
  <si>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</si>
  <si>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</si>
  <si>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</si>
  <si>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</si>
  <si>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</si>
  <si>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</si>
  <si>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</si>
  <si>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</si>
  <si>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</si>
  <si>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</si>
  <si>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</si>
  <si>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</si>
  <si>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</si>
  <si>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</si>
  <si>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</si>
  <si>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</si>
  <si>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</si>
  <si>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</si>
  <si>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</si>
  <si>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</si>
  <si>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</si>
  <si>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</si>
  <si>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</si>
  <si>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</si>
  <si>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</si>
  <si>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</si>
  <si>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</si>
  <si>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</si>
  <si>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</si>
  <si>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</si>
  <si>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</si>
  <si>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</si>
  <si>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</si>
  <si>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</si>
  <si>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</si>
  <si>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</si>
  <si>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</si>
  <si>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</si>
  <si>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</si>
  <si>
    <t>f</t>
  </si>
  <si>
    <t>Age (in years)</t>
  </si>
  <si>
    <t>Height (in inches)</t>
  </si>
  <si>
    <t>Weight (in pounds)</t>
  </si>
  <si>
    <t>Pulse rate (in bpm)</t>
  </si>
  <si>
    <t>Body Temp (in oF)</t>
  </si>
  <si>
    <t>Blood Cholesterol (mg/dl)</t>
  </si>
  <si>
    <t>Exercies level (hours/week)</t>
  </si>
  <si>
    <t>mean</t>
  </si>
  <si>
    <t>sd</t>
  </si>
  <si>
    <t>rf</t>
  </si>
  <si>
    <t>total</t>
  </si>
  <si>
    <t>Smoking stastus</t>
  </si>
  <si>
    <t>SD</t>
  </si>
  <si>
    <t>Min</t>
  </si>
  <si>
    <t>Max</t>
  </si>
  <si>
    <t>Positively</t>
  </si>
  <si>
    <t>y^ = p0 + p1 x</t>
  </si>
  <si>
    <t>=865.3 - 64.4</t>
  </si>
  <si>
    <t>decrease by 64.4 mg/dl</t>
  </si>
  <si>
    <t>r2 = 89.8%</t>
  </si>
  <si>
    <t>M</t>
  </si>
  <si>
    <t>=370.8 + 42.5</t>
  </si>
  <si>
    <t>r2 = 0.5%</t>
  </si>
  <si>
    <t>high -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</si>
</sst>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7" borderId="1" xfId="0" applyFill="1" applyBorder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'Q1'!$E$5:$E$6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'Q1'!$F$5:$F$6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smoker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'2'!$F$3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'2'!$E$4:$E$5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'2'!$F$4:$F$5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6-F344-9071-4A6616EDD505}"/>
            </c:ext>
          </c:extLst>
        </c:ser>
        <c:ser>
          <c:idx val="1"/>
          <c:order val="1"/>
          <c:tx>
            <c:strRef>
              <c:f>'2'!$G$3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'2'!$E$4:$E$5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'2'!$G$4:$G$5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6-F344-9071-4A6616EDD5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8625312"/>
        <c:axId val="1059043072"/>
      </c:barChart>
      <c:catAx>
        <c:axId val="10586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43072"/>
        <c:crosses val="autoZero"/>
        <c:auto val="1"/>
        <c:lblAlgn val="ctr"/>
        <c:lblOffset val="100"/>
        <c:noMultiLvlLbl val="0"/>
      </c:catAx>
      <c:valAx>
        <c:axId val="1059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'3'!$F$3:$F$4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'3'!$G$3:$G$4</c:f>
              <c:numCache>
                <c:formatCode>0.0</c:formatCode>
                <c:ptCount val="2"/>
                <c:pt idx="0">
                  <c:v>50.043478260869563</c:v>
                </c:pt>
                <c:pt idx="1">
                  <c:v>49.588235294117645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3-3E42-A8DD-5B4A3CB4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82960"/>
        <c:axId val="1016925136"/>
      </c:barChart>
      <c:catAx>
        <c:axId val="135248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25136"/>
        <c:crosses val="autoZero"/>
        <c:auto val="1"/>
        <c:lblAlgn val="ctr"/>
        <c:lblOffset val="100"/>
        <c:noMultiLvlLbl val="0"/>
      </c:catAx>
      <c:valAx>
        <c:axId val="1016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'Q1'!$E$11:$E$14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'Q1'!$F$11:$F$14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'Q1'!$E$19:$E$20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'Q1'!$F$19:$F$20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'Q3'!$E$6:$E$7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'Q3'!$F$6:$F$7</c:f>
              <c:numCache>
                <c:formatCode>0.0</c:formatCode>
                <c:ptCount val="2"/>
                <c:pt idx="0">
                  <c:v>52.5625</c:v>
                </c:pt>
                <c:pt idx="1">
                  <c:v>48.041666666666664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4052-824B-A65C83FF19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89174544"/>
        <c:axId val="1089171664"/>
      </c:barChart>
      <c:catAx>
        <c:axId val="10891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1664"/>
        <c:crosses val="autoZero"/>
        <c:auto val="1"/>
        <c:lblAlgn val="ctr"/>
        <c:lblOffset val="100"/>
        <c:noMultiLvlLbl val="0"/>
      </c:catAx>
      <c:valAx>
        <c:axId val="1089171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0891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_xlchart.v1.0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_xlchart.v1.2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_xlchart.v1.4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147637</xdr:rowOff>
    </xdr:from>
    <xdr:to>
      <xdr:col>15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9</xdr:row>
      <xdr:rowOff>185736</xdr:rowOff>
    </xdr:from>
    <xdr:to>
      <xdr:col>15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22</xdr:row>
      <xdr:rowOff>14287</xdr:rowOff>
    </xdr:from>
    <xdr:to>
      <xdr:col>9</xdr:col>
      <xdr:colOff>438150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</xdr:row>
      <xdr:rowOff>14287</xdr:rowOff>
    </xdr:from>
    <xdr:to>
      <xdr:col>7</xdr:col>
      <xdr:colOff>590550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A39B-20E3-AED3-8257-1B85DB3C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5" y="309562"/>
              <a:ext cx="443865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4398" y="4528369"/>
              <a:ext cx="4493956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88900</xdr:rowOff>
    </xdr:from>
    <xdr:to>
      <xdr:col>11</xdr:col>
      <xdr:colOff>165100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EEB2F-1DDB-2DD6-87B3-5A11A938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6</xdr:row>
      <xdr:rowOff>203200</xdr:rowOff>
    </xdr:from>
    <xdr:to>
      <xdr:col>9</xdr:col>
      <xdr:colOff>742950</xdr:colOff>
      <xdr:row>18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E1E6C-D21B-9EFC-ECA6-466D319F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F1" sqref="F1:L41"/>
    </sheetView>
  </sheetViews>
  <sheetFormatPr defaultColWidth="8.85546875" defaultRowHeight="15" x14ac:dyDescent="0.25"/>
  <cols>
    <col min="1" max="1" width="12.140625" bestFit="1" customWidth="1"/>
    <col min="2" max="2" width="14.42578125" customWidth="1"/>
    <col min="3" max="3" width="24.42578125" bestFit="1" customWidth="1"/>
    <col min="4" max="4" width="13.42578125" bestFit="1" customWidth="1"/>
    <col min="5" max="5" width="14.140625" bestFit="1" customWidth="1"/>
    <col min="6" max="6" width="9" bestFit="1" customWidth="1"/>
    <col min="9" max="9" width="13" bestFit="1" customWidth="1"/>
    <col min="10" max="10" width="20.42578125" bestFit="1" customWidth="1"/>
    <col min="11" max="11" width="11.140625" bestFit="1" customWidth="1"/>
    <col min="12" max="12" width="12.42578125" bestFit="1" customWidth="1"/>
  </cols>
  <sheetData>
    <row r="1" spans="1:12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 x14ac:dyDescent="0.25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8" x14ac:dyDescent="0.25">
      <c r="A3" s="2" t="s">
        <v>12</v>
      </c>
      <c r="B3" s="3" t="s">
        <v>13</v>
      </c>
      <c r="C3" s="3" t="s">
        <v>17</v>
      </c>
      <c r="D3" s="3" t="s">
        <v>18</v>
      </c>
      <c r="E3" s="3" t="s">
        <v>19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8" x14ac:dyDescent="0.25">
      <c r="A4" s="2" t="s">
        <v>12</v>
      </c>
      <c r="B4" s="3" t="s">
        <v>20</v>
      </c>
      <c r="C4" s="3" t="s">
        <v>14</v>
      </c>
      <c r="D4" s="3" t="s">
        <v>21</v>
      </c>
      <c r="E4" s="3" t="s">
        <v>16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8" x14ac:dyDescent="0.25">
      <c r="A5" s="2" t="s">
        <v>12</v>
      </c>
      <c r="B5" s="3" t="s">
        <v>13</v>
      </c>
      <c r="C5" s="3" t="s">
        <v>17</v>
      </c>
      <c r="D5" s="3" t="s">
        <v>22</v>
      </c>
      <c r="E5" s="3" t="s">
        <v>16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8" x14ac:dyDescent="0.25">
      <c r="A6" s="2" t="s">
        <v>12</v>
      </c>
      <c r="B6" s="3" t="s">
        <v>20</v>
      </c>
      <c r="C6" s="3" t="s">
        <v>23</v>
      </c>
      <c r="D6" s="3" t="s">
        <v>22</v>
      </c>
      <c r="E6" s="3" t="s">
        <v>16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8" x14ac:dyDescent="0.25">
      <c r="A7" s="2" t="s">
        <v>12</v>
      </c>
      <c r="B7" s="3" t="s">
        <v>13</v>
      </c>
      <c r="C7" s="3" t="s">
        <v>24</v>
      </c>
      <c r="D7" s="3" t="s">
        <v>25</v>
      </c>
      <c r="E7" s="3" t="s">
        <v>19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8" x14ac:dyDescent="0.25">
      <c r="A8" s="2" t="s">
        <v>12</v>
      </c>
      <c r="B8" s="3" t="s">
        <v>13</v>
      </c>
      <c r="C8" s="3" t="s">
        <v>23</v>
      </c>
      <c r="D8" s="3" t="s">
        <v>15</v>
      </c>
      <c r="E8" s="3" t="s">
        <v>16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8" x14ac:dyDescent="0.25">
      <c r="A9" s="2" t="s">
        <v>12</v>
      </c>
      <c r="B9" s="3" t="s">
        <v>20</v>
      </c>
      <c r="C9" s="3" t="s">
        <v>17</v>
      </c>
      <c r="D9" s="3" t="s">
        <v>26</v>
      </c>
      <c r="E9" s="3" t="s">
        <v>19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8" x14ac:dyDescent="0.25">
      <c r="A10" s="2" t="s">
        <v>12</v>
      </c>
      <c r="B10" s="3" t="s">
        <v>13</v>
      </c>
      <c r="C10" s="3" t="s">
        <v>24</v>
      </c>
      <c r="D10" s="3" t="s">
        <v>15</v>
      </c>
      <c r="E10" s="3" t="s">
        <v>19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8" x14ac:dyDescent="0.25">
      <c r="A11" s="2" t="s">
        <v>12</v>
      </c>
      <c r="B11" s="3" t="s">
        <v>13</v>
      </c>
      <c r="C11" s="3" t="s">
        <v>24</v>
      </c>
      <c r="D11" s="3" t="s">
        <v>22</v>
      </c>
      <c r="E11" s="3" t="s">
        <v>19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8" x14ac:dyDescent="0.25">
      <c r="A12" s="2" t="s">
        <v>12</v>
      </c>
      <c r="B12" s="3" t="s">
        <v>20</v>
      </c>
      <c r="C12" s="3" t="s">
        <v>14</v>
      </c>
      <c r="D12" s="3" t="s">
        <v>15</v>
      </c>
      <c r="E12" s="3" t="s">
        <v>19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8" x14ac:dyDescent="0.25">
      <c r="A13" s="2" t="s">
        <v>12</v>
      </c>
      <c r="B13" s="3" t="s">
        <v>20</v>
      </c>
      <c r="C13" s="3" t="s">
        <v>23</v>
      </c>
      <c r="D13" s="3" t="s">
        <v>25</v>
      </c>
      <c r="E13" s="3" t="s">
        <v>16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8" x14ac:dyDescent="0.25">
      <c r="A14" s="2" t="s">
        <v>12</v>
      </c>
      <c r="B14" s="3" t="s">
        <v>20</v>
      </c>
      <c r="C14" s="3" t="s">
        <v>23</v>
      </c>
      <c r="D14" s="3" t="s">
        <v>15</v>
      </c>
      <c r="E14" s="3" t="s">
        <v>19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8" x14ac:dyDescent="0.25">
      <c r="A15" s="2" t="s">
        <v>12</v>
      </c>
      <c r="B15" s="3" t="s">
        <v>20</v>
      </c>
      <c r="C15" s="3" t="s">
        <v>14</v>
      </c>
      <c r="D15" s="3" t="s">
        <v>25</v>
      </c>
      <c r="E15" s="3" t="s">
        <v>16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8" x14ac:dyDescent="0.25">
      <c r="A16" s="2" t="s">
        <v>27</v>
      </c>
      <c r="B16" s="3" t="s">
        <v>20</v>
      </c>
      <c r="C16" s="3" t="s">
        <v>23</v>
      </c>
      <c r="D16" s="3" t="s">
        <v>26</v>
      </c>
      <c r="E16" s="3" t="s">
        <v>16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8" x14ac:dyDescent="0.25">
      <c r="A17" s="2" t="s">
        <v>27</v>
      </c>
      <c r="B17" s="3" t="s">
        <v>20</v>
      </c>
      <c r="C17" s="3" t="s">
        <v>24</v>
      </c>
      <c r="D17" s="3" t="s">
        <v>15</v>
      </c>
      <c r="E17" s="3" t="s">
        <v>16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8" x14ac:dyDescent="0.25">
      <c r="A18" s="2" t="s">
        <v>27</v>
      </c>
      <c r="B18" s="3" t="s">
        <v>13</v>
      </c>
      <c r="C18" s="3" t="s">
        <v>24</v>
      </c>
      <c r="D18" s="3" t="s">
        <v>25</v>
      </c>
      <c r="E18" s="3" t="s">
        <v>19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8" x14ac:dyDescent="0.25">
      <c r="A19" s="2" t="s">
        <v>27</v>
      </c>
      <c r="B19" s="3" t="s">
        <v>20</v>
      </c>
      <c r="C19" s="3" t="s">
        <v>17</v>
      </c>
      <c r="D19" s="3" t="s">
        <v>25</v>
      </c>
      <c r="E19" s="3" t="s">
        <v>19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8" x14ac:dyDescent="0.25">
      <c r="A20" s="2" t="s">
        <v>27</v>
      </c>
      <c r="B20" s="3" t="s">
        <v>13</v>
      </c>
      <c r="C20" s="3" t="s">
        <v>17</v>
      </c>
      <c r="D20" s="3" t="s">
        <v>25</v>
      </c>
      <c r="E20" s="3" t="s">
        <v>19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8" x14ac:dyDescent="0.25">
      <c r="A21" s="2" t="s">
        <v>27</v>
      </c>
      <c r="B21" s="3" t="s">
        <v>20</v>
      </c>
      <c r="C21" s="3" t="s">
        <v>24</v>
      </c>
      <c r="D21" s="3" t="s">
        <v>26</v>
      </c>
      <c r="E21" s="3" t="s">
        <v>19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8" x14ac:dyDescent="0.25">
      <c r="A22" s="2" t="s">
        <v>27</v>
      </c>
      <c r="B22" s="3" t="s">
        <v>13</v>
      </c>
      <c r="C22" s="3" t="s">
        <v>23</v>
      </c>
      <c r="D22" s="3" t="s">
        <v>15</v>
      </c>
      <c r="E22" s="3" t="s">
        <v>19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8" x14ac:dyDescent="0.25">
      <c r="A23" s="2" t="s">
        <v>27</v>
      </c>
      <c r="B23" s="3" t="s">
        <v>13</v>
      </c>
      <c r="C23" s="3" t="s">
        <v>24</v>
      </c>
      <c r="D23" s="3" t="s">
        <v>25</v>
      </c>
      <c r="E23" s="3" t="s">
        <v>19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8" x14ac:dyDescent="0.25">
      <c r="A24" s="2" t="s">
        <v>28</v>
      </c>
      <c r="B24" s="3" t="s">
        <v>13</v>
      </c>
      <c r="C24" s="3" t="s">
        <v>17</v>
      </c>
      <c r="D24" s="3" t="s">
        <v>25</v>
      </c>
      <c r="E24" s="3" t="s">
        <v>16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8" x14ac:dyDescent="0.25">
      <c r="A25" s="2" t="s">
        <v>28</v>
      </c>
      <c r="B25" s="3" t="s">
        <v>20</v>
      </c>
      <c r="C25" s="3" t="s">
        <v>17</v>
      </c>
      <c r="D25" s="3" t="s">
        <v>15</v>
      </c>
      <c r="E25" s="3" t="s">
        <v>19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8" x14ac:dyDescent="0.25">
      <c r="A26" s="2" t="s">
        <v>28</v>
      </c>
      <c r="B26" s="3" t="s">
        <v>20</v>
      </c>
      <c r="C26" s="3" t="s">
        <v>17</v>
      </c>
      <c r="D26" s="3" t="s">
        <v>15</v>
      </c>
      <c r="E26" s="3" t="s">
        <v>19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8" x14ac:dyDescent="0.25">
      <c r="A27" s="2" t="s">
        <v>28</v>
      </c>
      <c r="B27" s="3" t="s">
        <v>13</v>
      </c>
      <c r="C27" s="3" t="s">
        <v>17</v>
      </c>
      <c r="D27" s="3" t="s">
        <v>25</v>
      </c>
      <c r="E27" s="3" t="s">
        <v>19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8" x14ac:dyDescent="0.25">
      <c r="A28" s="2" t="s">
        <v>28</v>
      </c>
      <c r="B28" s="3" t="s">
        <v>13</v>
      </c>
      <c r="C28" s="3" t="s">
        <v>17</v>
      </c>
      <c r="D28" s="3" t="s">
        <v>18</v>
      </c>
      <c r="E28" s="3" t="s">
        <v>16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8" x14ac:dyDescent="0.25">
      <c r="A29" s="2" t="s">
        <v>28</v>
      </c>
      <c r="B29" s="3" t="s">
        <v>13</v>
      </c>
      <c r="C29" s="3" t="s">
        <v>17</v>
      </c>
      <c r="D29" s="3" t="s">
        <v>25</v>
      </c>
      <c r="E29" s="3" t="s">
        <v>16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8" x14ac:dyDescent="0.25">
      <c r="A30" s="2" t="s">
        <v>28</v>
      </c>
      <c r="B30" s="3" t="s">
        <v>20</v>
      </c>
      <c r="C30" s="3" t="s">
        <v>17</v>
      </c>
      <c r="D30" s="3" t="s">
        <v>22</v>
      </c>
      <c r="E30" s="3" t="s">
        <v>16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8" x14ac:dyDescent="0.25">
      <c r="A31" s="2" t="s">
        <v>28</v>
      </c>
      <c r="B31" s="3" t="s">
        <v>13</v>
      </c>
      <c r="C31" s="3" t="s">
        <v>23</v>
      </c>
      <c r="D31" s="3" t="s">
        <v>25</v>
      </c>
      <c r="E31" s="3" t="s">
        <v>16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8" x14ac:dyDescent="0.25">
      <c r="A32" s="2" t="s">
        <v>28</v>
      </c>
      <c r="B32" s="3" t="s">
        <v>20</v>
      </c>
      <c r="C32" s="3" t="s">
        <v>23</v>
      </c>
      <c r="D32" s="3" t="s">
        <v>25</v>
      </c>
      <c r="E32" s="3" t="s">
        <v>19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8" x14ac:dyDescent="0.25">
      <c r="A33" s="2" t="s">
        <v>28</v>
      </c>
      <c r="B33" s="3" t="s">
        <v>13</v>
      </c>
      <c r="C33" s="3" t="s">
        <v>23</v>
      </c>
      <c r="D33" s="3" t="s">
        <v>15</v>
      </c>
      <c r="E33" s="3" t="s">
        <v>19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8" x14ac:dyDescent="0.25">
      <c r="A34" s="2" t="s">
        <v>28</v>
      </c>
      <c r="B34" s="3" t="s">
        <v>13</v>
      </c>
      <c r="C34" s="3" t="s">
        <v>24</v>
      </c>
      <c r="D34" s="3" t="s">
        <v>15</v>
      </c>
      <c r="E34" s="3" t="s">
        <v>16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8" x14ac:dyDescent="0.25">
      <c r="A35" s="2" t="s">
        <v>28</v>
      </c>
      <c r="B35" s="3" t="s">
        <v>13</v>
      </c>
      <c r="C35" s="3" t="s">
        <v>17</v>
      </c>
      <c r="D35" s="3" t="s">
        <v>21</v>
      </c>
      <c r="E35" s="3" t="s">
        <v>19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8" x14ac:dyDescent="0.25">
      <c r="A36" s="2" t="s">
        <v>29</v>
      </c>
      <c r="B36" s="3" t="s">
        <v>13</v>
      </c>
      <c r="C36" s="3" t="s">
        <v>14</v>
      </c>
      <c r="D36" s="3" t="s">
        <v>25</v>
      </c>
      <c r="E36" s="3" t="s">
        <v>19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8" x14ac:dyDescent="0.25">
      <c r="A37" s="2" t="s">
        <v>29</v>
      </c>
      <c r="B37" s="3" t="s">
        <v>13</v>
      </c>
      <c r="C37" s="3" t="s">
        <v>23</v>
      </c>
      <c r="D37" s="3" t="s">
        <v>15</v>
      </c>
      <c r="E37" s="3" t="s">
        <v>19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8" x14ac:dyDescent="0.25">
      <c r="A38" s="2" t="s">
        <v>29</v>
      </c>
      <c r="B38" s="3" t="s">
        <v>20</v>
      </c>
      <c r="C38" s="3" t="s">
        <v>17</v>
      </c>
      <c r="D38" s="3" t="s">
        <v>26</v>
      </c>
      <c r="E38" s="3" t="s">
        <v>19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8" x14ac:dyDescent="0.25">
      <c r="A39" s="2" t="s">
        <v>29</v>
      </c>
      <c r="B39" s="3" t="s">
        <v>13</v>
      </c>
      <c r="C39" s="3" t="s">
        <v>24</v>
      </c>
      <c r="D39" s="3" t="s">
        <v>25</v>
      </c>
      <c r="E39" s="3" t="s">
        <v>16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8" x14ac:dyDescent="0.25">
      <c r="A40" s="2" t="s">
        <v>29</v>
      </c>
      <c r="B40" s="3" t="s">
        <v>13</v>
      </c>
      <c r="C40" s="3" t="s">
        <v>23</v>
      </c>
      <c r="D40" s="3" t="s">
        <v>26</v>
      </c>
      <c r="E40" s="3" t="s">
        <v>19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8" x14ac:dyDescent="0.25">
      <c r="A41" s="2" t="s">
        <v>29</v>
      </c>
      <c r="B41" s="3" t="s">
        <v>20</v>
      </c>
      <c r="C41" s="3" t="s">
        <v>23</v>
      </c>
      <c r="D41" s="3" t="s">
        <v>25</v>
      </c>
      <c r="E41" s="3" t="s">
        <v>19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8.75" x14ac:dyDescent="0.3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8" x14ac:dyDescent="0.25">
      <c r="A44" s="5"/>
      <c r="B44" s="8" t="s">
        <v>30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8" x14ac:dyDescent="0.25">
      <c r="A45" s="5"/>
      <c r="B45" s="8" t="s">
        <v>31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8" x14ac:dyDescent="0.25">
      <c r="A46" s="5"/>
      <c r="B46" s="8" t="s">
        <v>32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8" x14ac:dyDescent="0.25">
      <c r="A47" s="5"/>
      <c r="B47" s="8" t="s">
        <v>33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8" x14ac:dyDescent="0.25">
      <c r="A48" s="5"/>
      <c r="B48" s="8" t="s">
        <v>34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8" x14ac:dyDescent="0.25">
      <c r="A49" s="5"/>
      <c r="B49" s="8" t="s">
        <v>35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8" x14ac:dyDescent="0.25">
      <c r="A50" s="5"/>
      <c r="B50" s="8" t="s">
        <v>36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FBC9-5036-3B4C-B933-62BCDB87B8FF}">
  <dimension ref="A1:O41"/>
  <sheetViews>
    <sheetView workbookViewId="0">
      <selection activeCell="O14" sqref="O14"/>
    </sheetView>
  </sheetViews>
  <sheetFormatPr defaultColWidth="11.42578125" defaultRowHeight="15" x14ac:dyDescent="0.25"/>
  <sheetData>
    <row r="1" spans="1:15" ht="23.25" x14ac:dyDescent="0.35">
      <c r="A1" s="1" t="s">
        <v>1</v>
      </c>
      <c r="B1" s="1" t="s">
        <v>4</v>
      </c>
      <c r="C1" s="3"/>
    </row>
    <row r="2" spans="1:15" ht="18" x14ac:dyDescent="0.25">
      <c r="A2" s="3" t="s">
        <v>13</v>
      </c>
      <c r="B2" s="3" t="s">
        <v>16</v>
      </c>
      <c r="F2" t="s">
        <v>110</v>
      </c>
      <c r="M2" t="s">
        <v>41</v>
      </c>
    </row>
    <row r="3" spans="1:15" ht="18" x14ac:dyDescent="0.25">
      <c r="A3" s="3" t="s">
        <v>13</v>
      </c>
      <c r="B3" s="3" t="s">
        <v>19</v>
      </c>
      <c r="E3" t="s">
        <v>1</v>
      </c>
      <c r="F3" s="3" t="s">
        <v>16</v>
      </c>
      <c r="G3" s="3" t="s">
        <v>19</v>
      </c>
      <c r="H3" t="s">
        <v>109</v>
      </c>
      <c r="L3" t="s">
        <v>1</v>
      </c>
      <c r="M3" s="3" t="s">
        <v>16</v>
      </c>
      <c r="N3" s="3" t="s">
        <v>19</v>
      </c>
    </row>
    <row r="4" spans="1:15" ht="18" x14ac:dyDescent="0.25">
      <c r="A4" s="3" t="s">
        <v>20</v>
      </c>
      <c r="B4" s="3" t="s">
        <v>16</v>
      </c>
      <c r="E4" s="3" t="s">
        <v>13</v>
      </c>
      <c r="F4">
        <f>COUNTIFS($A$2:$A$41,$E$4,$B$2:$B$41,F3)</f>
        <v>9</v>
      </c>
      <c r="G4">
        <f>COUNTIFS($A$2:$A$41,$E$4,$B$2:$B$41,G3)</f>
        <v>14</v>
      </c>
      <c r="H4">
        <f>SUM(F4:G4)</f>
        <v>23</v>
      </c>
      <c r="L4" s="3" t="s">
        <v>13</v>
      </c>
      <c r="M4" s="44">
        <f>F4/$H$6</f>
        <v>0.22500000000000001</v>
      </c>
      <c r="N4" s="44">
        <f>G4/$H$6</f>
        <v>0.35</v>
      </c>
      <c r="O4" s="45">
        <f>SUM(M4:N4)</f>
        <v>0.57499999999999996</v>
      </c>
    </row>
    <row r="5" spans="1:15" ht="18" x14ac:dyDescent="0.25">
      <c r="A5" s="3" t="s">
        <v>13</v>
      </c>
      <c r="B5" s="3" t="s">
        <v>16</v>
      </c>
      <c r="E5" s="3" t="s">
        <v>20</v>
      </c>
      <c r="F5">
        <f>COUNTIFS($A$2:$A$41,$E$5,$B$2:$B$41,F3)</f>
        <v>7</v>
      </c>
      <c r="G5">
        <f>COUNTIFS($A$2:$A$41,$E$5,$B$2:$B$41,G3)</f>
        <v>10</v>
      </c>
      <c r="H5">
        <f>SUM(F5:G5)</f>
        <v>17</v>
      </c>
      <c r="L5" s="3" t="s">
        <v>20</v>
      </c>
      <c r="M5" s="44">
        <f>F5/$H$6</f>
        <v>0.17499999999999999</v>
      </c>
      <c r="N5" s="44">
        <f>G5/$H$6</f>
        <v>0.25</v>
      </c>
      <c r="O5" s="45">
        <f>SUM(M5:N5)</f>
        <v>0.42499999999999999</v>
      </c>
    </row>
    <row r="6" spans="1:15" ht="18" x14ac:dyDescent="0.25">
      <c r="A6" s="3" t="s">
        <v>20</v>
      </c>
      <c r="B6" s="3" t="s">
        <v>16</v>
      </c>
      <c r="E6" t="s">
        <v>109</v>
      </c>
      <c r="F6">
        <f>SUM(F4:F5)</f>
        <v>16</v>
      </c>
      <c r="G6">
        <f>SUM(G4:G5)</f>
        <v>24</v>
      </c>
      <c r="H6">
        <f>SUM(H4:H5)</f>
        <v>40</v>
      </c>
      <c r="M6" s="45">
        <f>SUM(M4:M5)</f>
        <v>0.4</v>
      </c>
      <c r="N6" s="45">
        <f>SUM(N4:N5)</f>
        <v>0.6</v>
      </c>
      <c r="O6" s="45">
        <f>SUM(O4:O5)</f>
        <v>1</v>
      </c>
    </row>
    <row r="7" spans="1:15" ht="18" x14ac:dyDescent="0.25">
      <c r="A7" s="3" t="s">
        <v>13</v>
      </c>
      <c r="B7" s="3" t="s">
        <v>19</v>
      </c>
    </row>
    <row r="8" spans="1:15" ht="18" x14ac:dyDescent="0.25">
      <c r="A8" s="3" t="s">
        <v>13</v>
      </c>
      <c r="B8" s="3" t="s">
        <v>16</v>
      </c>
    </row>
    <row r="9" spans="1:15" ht="18" x14ac:dyDescent="0.25">
      <c r="A9" s="3" t="s">
        <v>20</v>
      </c>
      <c r="B9" s="3" t="s">
        <v>19</v>
      </c>
    </row>
    <row r="10" spans="1:15" ht="18" x14ac:dyDescent="0.25">
      <c r="A10" s="3" t="s">
        <v>13</v>
      </c>
      <c r="B10" s="3" t="s">
        <v>19</v>
      </c>
    </row>
    <row r="11" spans="1:15" ht="18" x14ac:dyDescent="0.25">
      <c r="A11" s="3" t="s">
        <v>13</v>
      </c>
      <c r="B11" s="3" t="s">
        <v>19</v>
      </c>
    </row>
    <row r="12" spans="1:15" ht="18" x14ac:dyDescent="0.25">
      <c r="A12" s="3" t="s">
        <v>20</v>
      </c>
      <c r="B12" s="3" t="s">
        <v>19</v>
      </c>
    </row>
    <row r="13" spans="1:15" ht="18" x14ac:dyDescent="0.25">
      <c r="A13" s="3" t="s">
        <v>20</v>
      </c>
      <c r="B13" s="3" t="s">
        <v>16</v>
      </c>
    </row>
    <row r="14" spans="1:15" ht="18" x14ac:dyDescent="0.25">
      <c r="A14" s="3" t="s">
        <v>20</v>
      </c>
      <c r="B14" s="3" t="s">
        <v>19</v>
      </c>
    </row>
    <row r="15" spans="1:15" ht="18" x14ac:dyDescent="0.25">
      <c r="A15" s="3" t="s">
        <v>20</v>
      </c>
      <c r="B15" s="3" t="s">
        <v>16</v>
      </c>
    </row>
    <row r="16" spans="1:15" ht="18" x14ac:dyDescent="0.25">
      <c r="A16" s="3" t="s">
        <v>20</v>
      </c>
      <c r="B16" s="3" t="s">
        <v>16</v>
      </c>
    </row>
    <row r="17" spans="1:2" ht="18" x14ac:dyDescent="0.25">
      <c r="A17" s="3" t="s">
        <v>20</v>
      </c>
      <c r="B17" s="3" t="s">
        <v>16</v>
      </c>
    </row>
    <row r="18" spans="1:2" ht="18" x14ac:dyDescent="0.25">
      <c r="A18" s="3" t="s">
        <v>13</v>
      </c>
      <c r="B18" s="3" t="s">
        <v>19</v>
      </c>
    </row>
    <row r="19" spans="1:2" ht="18" x14ac:dyDescent="0.25">
      <c r="A19" s="3" t="s">
        <v>20</v>
      </c>
      <c r="B19" s="3" t="s">
        <v>19</v>
      </c>
    </row>
    <row r="20" spans="1:2" ht="18" x14ac:dyDescent="0.25">
      <c r="A20" s="3" t="s">
        <v>13</v>
      </c>
      <c r="B20" s="3" t="s">
        <v>19</v>
      </c>
    </row>
    <row r="21" spans="1:2" ht="18" x14ac:dyDescent="0.25">
      <c r="A21" s="3" t="s">
        <v>20</v>
      </c>
      <c r="B21" s="3" t="s">
        <v>19</v>
      </c>
    </row>
    <row r="22" spans="1:2" ht="18" x14ac:dyDescent="0.25">
      <c r="A22" s="3" t="s">
        <v>13</v>
      </c>
      <c r="B22" s="3" t="s">
        <v>19</v>
      </c>
    </row>
    <row r="23" spans="1:2" ht="18" x14ac:dyDescent="0.25">
      <c r="A23" s="3" t="s">
        <v>13</v>
      </c>
      <c r="B23" s="3" t="s">
        <v>19</v>
      </c>
    </row>
    <row r="24" spans="1:2" ht="18" x14ac:dyDescent="0.25">
      <c r="A24" s="3" t="s">
        <v>13</v>
      </c>
      <c r="B24" s="3" t="s">
        <v>16</v>
      </c>
    </row>
    <row r="25" spans="1:2" ht="18" x14ac:dyDescent="0.25">
      <c r="A25" s="3" t="s">
        <v>20</v>
      </c>
      <c r="B25" s="3" t="s">
        <v>19</v>
      </c>
    </row>
    <row r="26" spans="1:2" ht="18" x14ac:dyDescent="0.25">
      <c r="A26" s="3" t="s">
        <v>20</v>
      </c>
      <c r="B26" s="3" t="s">
        <v>19</v>
      </c>
    </row>
    <row r="27" spans="1:2" ht="18" x14ac:dyDescent="0.25">
      <c r="A27" s="3" t="s">
        <v>13</v>
      </c>
      <c r="B27" s="3" t="s">
        <v>19</v>
      </c>
    </row>
    <row r="28" spans="1:2" ht="18" x14ac:dyDescent="0.25">
      <c r="A28" s="3" t="s">
        <v>13</v>
      </c>
      <c r="B28" s="3" t="s">
        <v>16</v>
      </c>
    </row>
    <row r="29" spans="1:2" ht="18" x14ac:dyDescent="0.25">
      <c r="A29" s="3" t="s">
        <v>13</v>
      </c>
      <c r="B29" s="3" t="s">
        <v>16</v>
      </c>
    </row>
    <row r="30" spans="1:2" ht="18" x14ac:dyDescent="0.25">
      <c r="A30" s="3" t="s">
        <v>20</v>
      </c>
      <c r="B30" s="3" t="s">
        <v>16</v>
      </c>
    </row>
    <row r="31" spans="1:2" ht="18" x14ac:dyDescent="0.25">
      <c r="A31" s="3" t="s">
        <v>13</v>
      </c>
      <c r="B31" s="3" t="s">
        <v>16</v>
      </c>
    </row>
    <row r="32" spans="1:2" ht="18" x14ac:dyDescent="0.25">
      <c r="A32" s="3" t="s">
        <v>20</v>
      </c>
      <c r="B32" s="3" t="s">
        <v>19</v>
      </c>
    </row>
    <row r="33" spans="1:2" ht="18" x14ac:dyDescent="0.25">
      <c r="A33" s="3" t="s">
        <v>13</v>
      </c>
      <c r="B33" s="3" t="s">
        <v>19</v>
      </c>
    </row>
    <row r="34" spans="1:2" ht="18" x14ac:dyDescent="0.25">
      <c r="A34" s="3" t="s">
        <v>13</v>
      </c>
      <c r="B34" s="3" t="s">
        <v>16</v>
      </c>
    </row>
    <row r="35" spans="1:2" ht="18" x14ac:dyDescent="0.25">
      <c r="A35" s="3" t="s">
        <v>13</v>
      </c>
      <c r="B35" s="3" t="s">
        <v>19</v>
      </c>
    </row>
    <row r="36" spans="1:2" ht="18" x14ac:dyDescent="0.25">
      <c r="A36" s="3" t="s">
        <v>13</v>
      </c>
      <c r="B36" s="3" t="s">
        <v>19</v>
      </c>
    </row>
    <row r="37" spans="1:2" ht="18" x14ac:dyDescent="0.25">
      <c r="A37" s="3" t="s">
        <v>13</v>
      </c>
      <c r="B37" s="3" t="s">
        <v>19</v>
      </c>
    </row>
    <row r="38" spans="1:2" ht="18" x14ac:dyDescent="0.25">
      <c r="A38" s="3" t="s">
        <v>20</v>
      </c>
      <c r="B38" s="3" t="s">
        <v>19</v>
      </c>
    </row>
    <row r="39" spans="1:2" ht="18" x14ac:dyDescent="0.25">
      <c r="A39" s="3" t="s">
        <v>13</v>
      </c>
      <c r="B39" s="3" t="s">
        <v>16</v>
      </c>
    </row>
    <row r="40" spans="1:2" ht="18" x14ac:dyDescent="0.25">
      <c r="A40" s="3" t="s">
        <v>13</v>
      </c>
      <c r="B40" s="3" t="s">
        <v>19</v>
      </c>
    </row>
    <row r="41" spans="1:2" ht="18" x14ac:dyDescent="0.25">
      <c r="A41" s="3" t="s">
        <v>20</v>
      </c>
      <c r="B41" s="3" t="s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5C9-6E5E-8E48-B538-722BFCB977AF}">
  <dimension ref="A1:N41"/>
  <sheetViews>
    <sheetView workbookViewId="0">
      <selection activeCell="L8" sqref="L8"/>
    </sheetView>
  </sheetViews>
  <sheetFormatPr defaultColWidth="11.42578125" defaultRowHeight="15" x14ac:dyDescent="0.25"/>
  <sheetData>
    <row r="1" spans="1:14" ht="23.25" x14ac:dyDescent="0.35">
      <c r="A1" s="1" t="s">
        <v>1</v>
      </c>
      <c r="B1" s="1" t="s">
        <v>5</v>
      </c>
      <c r="M1" s="1" t="s">
        <v>1</v>
      </c>
      <c r="N1" s="1" t="s">
        <v>5</v>
      </c>
    </row>
    <row r="2" spans="1:14" ht="18" x14ac:dyDescent="0.25">
      <c r="A2" s="3" t="s">
        <v>13</v>
      </c>
      <c r="B2" s="3">
        <v>58</v>
      </c>
      <c r="F2" t="s">
        <v>1</v>
      </c>
      <c r="G2" t="s">
        <v>44</v>
      </c>
      <c r="H2" t="s">
        <v>111</v>
      </c>
      <c r="I2" t="s">
        <v>112</v>
      </c>
      <c r="J2" t="s">
        <v>113</v>
      </c>
      <c r="M2" s="3" t="s">
        <v>20</v>
      </c>
      <c r="N2" s="3">
        <v>51</v>
      </c>
    </row>
    <row r="3" spans="1:14" ht="18" x14ac:dyDescent="0.25">
      <c r="A3" s="3" t="s">
        <v>13</v>
      </c>
      <c r="B3" s="3">
        <v>45</v>
      </c>
      <c r="F3" s="3" t="s">
        <v>13</v>
      </c>
      <c r="G3" s="46">
        <f>AVERAGEIF($A$2:$A$41,F3,$B$2:$B$41)</f>
        <v>50.043478260869563</v>
      </c>
      <c r="H3" s="46">
        <f>_xlfn.STDEV.S(N19:N41)</f>
        <v>11.683236868069351</v>
      </c>
      <c r="I3">
        <f>MIN($N$19:$N$41)</f>
        <v>29</v>
      </c>
      <c r="J3">
        <f>MAX($N$19:$N$41)</f>
        <v>73</v>
      </c>
      <c r="M3" s="3" t="s">
        <v>20</v>
      </c>
      <c r="N3" s="3">
        <v>41</v>
      </c>
    </row>
    <row r="4" spans="1:14" ht="18" x14ac:dyDescent="0.25">
      <c r="A4" s="3" t="s">
        <v>20</v>
      </c>
      <c r="B4" s="3">
        <v>51</v>
      </c>
      <c r="F4" s="3" t="s">
        <v>20</v>
      </c>
      <c r="G4" s="46">
        <f>AVERAGEIF($A$2:$A$41,F4,$B$2:$B$41)</f>
        <v>49.588235294117645</v>
      </c>
      <c r="H4" s="46">
        <f>_xlfn.STDEV.S(N2:N18)</f>
        <v>17.432221686898561</v>
      </c>
      <c r="I4">
        <f>MIN($N$2:$N$18)</f>
        <v>20</v>
      </c>
      <c r="J4">
        <f>MAX($N$2:$N$18)</f>
        <v>77</v>
      </c>
      <c r="M4" s="3" t="s">
        <v>20</v>
      </c>
      <c r="N4" s="3">
        <v>65</v>
      </c>
    </row>
    <row r="5" spans="1:14" ht="18" x14ac:dyDescent="0.25">
      <c r="A5" s="3" t="s">
        <v>13</v>
      </c>
      <c r="B5" s="3">
        <v>68</v>
      </c>
      <c r="G5">
        <f>AVERAGE(B2:B41)</f>
        <v>49.85</v>
      </c>
      <c r="H5">
        <f>_xlfn.STDEV.S(B2:B41)</f>
        <v>14.202834675532662</v>
      </c>
      <c r="M5" s="3" t="s">
        <v>20</v>
      </c>
      <c r="N5" s="3">
        <v>44</v>
      </c>
    </row>
    <row r="6" spans="1:14" ht="18" x14ac:dyDescent="0.25">
      <c r="A6" s="3" t="s">
        <v>20</v>
      </c>
      <c r="B6" s="3">
        <v>41</v>
      </c>
      <c r="M6" s="3" t="s">
        <v>20</v>
      </c>
      <c r="N6" s="3">
        <v>66</v>
      </c>
    </row>
    <row r="7" spans="1:14" ht="18" x14ac:dyDescent="0.25">
      <c r="A7" s="3" t="s">
        <v>13</v>
      </c>
      <c r="B7" s="3">
        <v>56</v>
      </c>
      <c r="M7" s="3" t="s">
        <v>20</v>
      </c>
      <c r="N7" s="3">
        <v>23</v>
      </c>
    </row>
    <row r="8" spans="1:14" ht="18" x14ac:dyDescent="0.25">
      <c r="A8" s="3" t="s">
        <v>13</v>
      </c>
      <c r="B8" s="3">
        <v>54</v>
      </c>
      <c r="M8" s="3" t="s">
        <v>20</v>
      </c>
      <c r="N8" s="3">
        <v>73</v>
      </c>
    </row>
    <row r="9" spans="1:14" ht="18" x14ac:dyDescent="0.25">
      <c r="A9" s="3" t="s">
        <v>20</v>
      </c>
      <c r="B9" s="3">
        <v>65</v>
      </c>
      <c r="M9" s="3" t="s">
        <v>20</v>
      </c>
      <c r="N9" s="3">
        <v>35</v>
      </c>
    </row>
    <row r="10" spans="1:14" ht="18" x14ac:dyDescent="0.25">
      <c r="A10" s="3" t="s">
        <v>13</v>
      </c>
      <c r="B10" s="3">
        <v>47</v>
      </c>
      <c r="M10" s="3" t="s">
        <v>20</v>
      </c>
      <c r="N10" s="3">
        <v>77</v>
      </c>
    </row>
    <row r="11" spans="1:14" ht="18" x14ac:dyDescent="0.25">
      <c r="A11" s="3" t="s">
        <v>13</v>
      </c>
      <c r="B11" s="3">
        <v>51</v>
      </c>
      <c r="M11" s="3" t="s">
        <v>20</v>
      </c>
      <c r="N11" s="3">
        <v>68</v>
      </c>
    </row>
    <row r="12" spans="1:14" ht="18" x14ac:dyDescent="0.25">
      <c r="A12" s="3" t="s">
        <v>20</v>
      </c>
      <c r="B12" s="3">
        <v>44</v>
      </c>
      <c r="M12" s="3" t="s">
        <v>20</v>
      </c>
      <c r="N12" s="3">
        <v>34</v>
      </c>
    </row>
    <row r="13" spans="1:14" ht="18" x14ac:dyDescent="0.25">
      <c r="A13" s="3" t="s">
        <v>20</v>
      </c>
      <c r="B13" s="3">
        <v>66</v>
      </c>
      <c r="M13" s="3" t="s">
        <v>20</v>
      </c>
      <c r="N13" s="3">
        <v>46</v>
      </c>
    </row>
    <row r="14" spans="1:14" ht="18" x14ac:dyDescent="0.25">
      <c r="A14" s="3" t="s">
        <v>20</v>
      </c>
      <c r="B14" s="3">
        <v>23</v>
      </c>
      <c r="M14" s="3" t="s">
        <v>20</v>
      </c>
      <c r="N14" s="3">
        <v>20</v>
      </c>
    </row>
    <row r="15" spans="1:14" ht="18" x14ac:dyDescent="0.25">
      <c r="A15" s="3" t="s">
        <v>20</v>
      </c>
      <c r="B15" s="3">
        <v>73</v>
      </c>
      <c r="M15" s="3" t="s">
        <v>20</v>
      </c>
      <c r="N15" s="3">
        <v>48</v>
      </c>
    </row>
    <row r="16" spans="1:14" ht="18" x14ac:dyDescent="0.25">
      <c r="A16" s="3" t="s">
        <v>20</v>
      </c>
      <c r="B16" s="3">
        <v>35</v>
      </c>
      <c r="M16" s="3" t="s">
        <v>20</v>
      </c>
      <c r="N16" s="3">
        <v>66</v>
      </c>
    </row>
    <row r="17" spans="1:14" ht="18" x14ac:dyDescent="0.25">
      <c r="A17" s="3" t="s">
        <v>20</v>
      </c>
      <c r="B17" s="3">
        <v>77</v>
      </c>
      <c r="M17" s="3" t="s">
        <v>20</v>
      </c>
      <c r="N17" s="3">
        <v>33</v>
      </c>
    </row>
    <row r="18" spans="1:14" ht="18" x14ac:dyDescent="0.25">
      <c r="A18" s="3" t="s">
        <v>13</v>
      </c>
      <c r="B18" s="3">
        <v>29</v>
      </c>
      <c r="M18" s="3" t="s">
        <v>20</v>
      </c>
      <c r="N18" s="3">
        <v>53</v>
      </c>
    </row>
    <row r="19" spans="1:14" ht="18" x14ac:dyDescent="0.25">
      <c r="A19" s="3" t="s">
        <v>20</v>
      </c>
      <c r="B19" s="3">
        <v>68</v>
      </c>
      <c r="M19" s="3" t="s">
        <v>13</v>
      </c>
      <c r="N19" s="3">
        <v>58</v>
      </c>
    </row>
    <row r="20" spans="1:14" ht="18" x14ac:dyDescent="0.25">
      <c r="A20" s="3" t="s">
        <v>13</v>
      </c>
      <c r="B20" s="3">
        <v>68</v>
      </c>
      <c r="M20" s="3" t="s">
        <v>13</v>
      </c>
      <c r="N20" s="3">
        <v>45</v>
      </c>
    </row>
    <row r="21" spans="1:14" ht="18" x14ac:dyDescent="0.25">
      <c r="A21" s="3" t="s">
        <v>20</v>
      </c>
      <c r="B21" s="3">
        <v>34</v>
      </c>
      <c r="M21" s="3" t="s">
        <v>13</v>
      </c>
      <c r="N21" s="3">
        <v>68</v>
      </c>
    </row>
    <row r="22" spans="1:14" ht="18" x14ac:dyDescent="0.25">
      <c r="A22" s="3" t="s">
        <v>13</v>
      </c>
      <c r="B22" s="3">
        <v>48</v>
      </c>
      <c r="M22" s="3" t="s">
        <v>13</v>
      </c>
      <c r="N22" s="3">
        <v>56</v>
      </c>
    </row>
    <row r="23" spans="1:14" ht="18" x14ac:dyDescent="0.25">
      <c r="A23" s="3" t="s">
        <v>13</v>
      </c>
      <c r="B23" s="3">
        <v>44</v>
      </c>
      <c r="M23" s="3" t="s">
        <v>13</v>
      </c>
      <c r="N23" s="3">
        <v>54</v>
      </c>
    </row>
    <row r="24" spans="1:14" ht="18" x14ac:dyDescent="0.25">
      <c r="A24" s="3" t="s">
        <v>13</v>
      </c>
      <c r="B24" s="3">
        <v>32</v>
      </c>
      <c r="M24" s="3" t="s">
        <v>13</v>
      </c>
      <c r="N24" s="3">
        <v>47</v>
      </c>
    </row>
    <row r="25" spans="1:14" ht="18" x14ac:dyDescent="0.25">
      <c r="A25" s="3" t="s">
        <v>20</v>
      </c>
      <c r="B25" s="3">
        <v>46</v>
      </c>
      <c r="M25" s="3" t="s">
        <v>13</v>
      </c>
      <c r="N25" s="3">
        <v>51</v>
      </c>
    </row>
    <row r="26" spans="1:14" ht="18" x14ac:dyDescent="0.25">
      <c r="A26" s="3" t="s">
        <v>20</v>
      </c>
      <c r="B26" s="3">
        <v>20</v>
      </c>
      <c r="M26" s="3" t="s">
        <v>13</v>
      </c>
      <c r="N26" s="3">
        <v>29</v>
      </c>
    </row>
    <row r="27" spans="1:14" ht="18" x14ac:dyDescent="0.25">
      <c r="A27" s="3" t="s">
        <v>13</v>
      </c>
      <c r="B27" s="3">
        <v>52</v>
      </c>
      <c r="M27" s="3" t="s">
        <v>13</v>
      </c>
      <c r="N27" s="3">
        <v>68</v>
      </c>
    </row>
    <row r="28" spans="1:14" ht="18" x14ac:dyDescent="0.25">
      <c r="A28" s="3" t="s">
        <v>13</v>
      </c>
      <c r="B28" s="3">
        <v>62</v>
      </c>
      <c r="M28" s="3" t="s">
        <v>13</v>
      </c>
      <c r="N28" s="3">
        <v>48</v>
      </c>
    </row>
    <row r="29" spans="1:14" ht="18" x14ac:dyDescent="0.25">
      <c r="A29" s="3" t="s">
        <v>13</v>
      </c>
      <c r="B29" s="3">
        <v>42</v>
      </c>
      <c r="M29" s="3" t="s">
        <v>13</v>
      </c>
      <c r="N29" s="3">
        <v>44</v>
      </c>
    </row>
    <row r="30" spans="1:14" ht="18" x14ac:dyDescent="0.25">
      <c r="A30" s="3" t="s">
        <v>20</v>
      </c>
      <c r="B30" s="3">
        <v>48</v>
      </c>
      <c r="M30" s="3" t="s">
        <v>13</v>
      </c>
      <c r="N30" s="3">
        <v>32</v>
      </c>
    </row>
    <row r="31" spans="1:14" ht="18" x14ac:dyDescent="0.25">
      <c r="A31" s="3" t="s">
        <v>13</v>
      </c>
      <c r="B31" s="3">
        <v>55</v>
      </c>
      <c r="M31" s="3" t="s">
        <v>13</v>
      </c>
      <c r="N31" s="3">
        <v>52</v>
      </c>
    </row>
    <row r="32" spans="1:14" ht="18" x14ac:dyDescent="0.25">
      <c r="A32" s="3" t="s">
        <v>20</v>
      </c>
      <c r="B32" s="3">
        <v>66</v>
      </c>
      <c r="M32" s="3" t="s">
        <v>13</v>
      </c>
      <c r="N32" s="3">
        <v>62</v>
      </c>
    </row>
    <row r="33" spans="1:14" ht="18" x14ac:dyDescent="0.25">
      <c r="A33" s="3" t="s">
        <v>13</v>
      </c>
      <c r="B33" s="3">
        <v>36</v>
      </c>
      <c r="M33" s="3" t="s">
        <v>13</v>
      </c>
      <c r="N33" s="3">
        <v>42</v>
      </c>
    </row>
    <row r="34" spans="1:14" ht="18" x14ac:dyDescent="0.25">
      <c r="A34" s="3" t="s">
        <v>13</v>
      </c>
      <c r="B34" s="3">
        <v>42</v>
      </c>
      <c r="M34" s="3" t="s">
        <v>13</v>
      </c>
      <c r="N34" s="3">
        <v>55</v>
      </c>
    </row>
    <row r="35" spans="1:14" ht="18" x14ac:dyDescent="0.25">
      <c r="A35" s="3" t="s">
        <v>13</v>
      </c>
      <c r="B35" s="3">
        <v>60</v>
      </c>
      <c r="M35" s="3" t="s">
        <v>13</v>
      </c>
      <c r="N35" s="3">
        <v>36</v>
      </c>
    </row>
    <row r="36" spans="1:14" ht="18" x14ac:dyDescent="0.25">
      <c r="A36" s="3" t="s">
        <v>13</v>
      </c>
      <c r="B36" s="3">
        <v>73</v>
      </c>
      <c r="M36" s="3" t="s">
        <v>13</v>
      </c>
      <c r="N36" s="3">
        <v>42</v>
      </c>
    </row>
    <row r="37" spans="1:14" ht="18" x14ac:dyDescent="0.25">
      <c r="A37" s="3" t="s">
        <v>13</v>
      </c>
      <c r="B37" s="3">
        <v>52</v>
      </c>
      <c r="M37" s="3" t="s">
        <v>13</v>
      </c>
      <c r="N37" s="3">
        <v>60</v>
      </c>
    </row>
    <row r="38" spans="1:14" ht="18" x14ac:dyDescent="0.25">
      <c r="A38" s="3" t="s">
        <v>20</v>
      </c>
      <c r="B38" s="3">
        <v>33</v>
      </c>
      <c r="M38" s="3" t="s">
        <v>13</v>
      </c>
      <c r="N38" s="3">
        <v>73</v>
      </c>
    </row>
    <row r="39" spans="1:14" ht="18" x14ac:dyDescent="0.25">
      <c r="A39" s="3" t="s">
        <v>13</v>
      </c>
      <c r="B39" s="3">
        <v>37</v>
      </c>
      <c r="M39" s="3" t="s">
        <v>13</v>
      </c>
      <c r="N39" s="3">
        <v>52</v>
      </c>
    </row>
    <row r="40" spans="1:14" ht="18" x14ac:dyDescent="0.25">
      <c r="A40" s="3" t="s">
        <v>13</v>
      </c>
      <c r="B40" s="3">
        <v>40</v>
      </c>
      <c r="M40" s="3" t="s">
        <v>13</v>
      </c>
      <c r="N40" s="3">
        <v>37</v>
      </c>
    </row>
    <row r="41" spans="1:14" ht="18" x14ac:dyDescent="0.25">
      <c r="A41" s="3" t="s">
        <v>20</v>
      </c>
      <c r="B41" s="3">
        <v>53</v>
      </c>
      <c r="M41" s="3" t="s">
        <v>13</v>
      </c>
      <c r="N41" s="3">
        <v>40</v>
      </c>
    </row>
  </sheetData>
  <sortState xmlns:xlrd2="http://schemas.microsoft.com/office/spreadsheetml/2017/richdata2" ref="M2:N41">
    <sortCondition ref="M1:M4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3DC4-FFE3-274B-9B9C-04E71C5F54F7}">
  <dimension ref="A1:A6"/>
  <sheetViews>
    <sheetView workbookViewId="0">
      <selection activeCell="D10" sqref="D10"/>
    </sheetView>
  </sheetViews>
  <sheetFormatPr defaultColWidth="11.42578125" defaultRowHeight="15" x14ac:dyDescent="0.25"/>
  <sheetData>
    <row r="1" spans="1:1" x14ac:dyDescent="0.25">
      <c r="A1">
        <v>22.5</v>
      </c>
    </row>
    <row r="2" spans="1:1" x14ac:dyDescent="0.25">
      <c r="A2">
        <v>77.5</v>
      </c>
    </row>
    <row r="3" spans="1:1" x14ac:dyDescent="0.25">
      <c r="A3">
        <v>7.5</v>
      </c>
    </row>
    <row r="4" spans="1:1" x14ac:dyDescent="0.25">
      <c r="A4">
        <v>15</v>
      </c>
    </row>
    <row r="5" spans="1:1" x14ac:dyDescent="0.25">
      <c r="A5">
        <v>32.5</v>
      </c>
    </row>
    <row r="6" spans="1:1" x14ac:dyDescent="0.25">
      <c r="A6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BCFD-6CDD-5B40-A05D-65FDA31F230F}">
  <dimension ref="A1:B7"/>
  <sheetViews>
    <sheetView workbookViewId="0">
      <selection activeCell="A3" sqref="A3"/>
    </sheetView>
  </sheetViews>
  <sheetFormatPr defaultColWidth="11.42578125" defaultRowHeight="15" x14ac:dyDescent="0.25"/>
  <sheetData>
    <row r="1" spans="1:2" x14ac:dyDescent="0.25">
      <c r="A1" t="s">
        <v>114</v>
      </c>
    </row>
    <row r="2" spans="1:2" x14ac:dyDescent="0.25">
      <c r="A2">
        <v>395.2</v>
      </c>
      <c r="B2">
        <v>31</v>
      </c>
    </row>
    <row r="3" spans="1:2" x14ac:dyDescent="0.25">
      <c r="A3">
        <v>292.39999999999998</v>
      </c>
      <c r="B3">
        <v>1252</v>
      </c>
    </row>
    <row r="4" spans="1:2" x14ac:dyDescent="0.25">
      <c r="A4">
        <v>413.3</v>
      </c>
      <c r="B4">
        <v>78</v>
      </c>
    </row>
    <row r="5" spans="1:2" x14ac:dyDescent="0.25">
      <c r="A5">
        <v>337.2</v>
      </c>
      <c r="B5">
        <v>740</v>
      </c>
    </row>
    <row r="6" spans="1:2" x14ac:dyDescent="0.25">
      <c r="A6">
        <v>370.8</v>
      </c>
    </row>
    <row r="7" spans="1:2" x14ac:dyDescent="0.25">
      <c r="A7">
        <v>225.6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2E44-06B6-2B4E-9AF6-A645982AFFD0}">
  <dimension ref="A3:A10"/>
  <sheetViews>
    <sheetView workbookViewId="0">
      <selection activeCell="L9" sqref="L9"/>
    </sheetView>
  </sheetViews>
  <sheetFormatPr defaultColWidth="11.42578125" defaultRowHeight="15" x14ac:dyDescent="0.25"/>
  <sheetData>
    <row r="3" spans="1:1" x14ac:dyDescent="0.25">
      <c r="A3" t="s">
        <v>115</v>
      </c>
    </row>
    <row r="4" spans="1:1" x14ac:dyDescent="0.25">
      <c r="A4" s="47" t="s">
        <v>116</v>
      </c>
    </row>
    <row r="6" spans="1:1" x14ac:dyDescent="0.25">
      <c r="A6" t="s">
        <v>117</v>
      </c>
    </row>
    <row r="8" spans="1:1" x14ac:dyDescent="0.25">
      <c r="A8" t="s">
        <v>118</v>
      </c>
    </row>
    <row r="10" spans="1:1" x14ac:dyDescent="0.25">
      <c r="A10" t="s">
        <v>122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7517-6E25-514F-A7B8-FD63CD2C77F6}">
  <dimension ref="A2:B10"/>
  <sheetViews>
    <sheetView tabSelected="1" workbookViewId="0">
      <selection activeCell="B8" sqref="B8"/>
    </sheetView>
  </sheetViews>
  <sheetFormatPr defaultColWidth="11.42578125" defaultRowHeight="15" x14ac:dyDescent="0.25"/>
  <sheetData>
    <row r="2" spans="1:2" x14ac:dyDescent="0.25">
      <c r="A2" t="s">
        <v>1</v>
      </c>
      <c r="B2" t="s">
        <v>119</v>
      </c>
    </row>
    <row r="3" spans="1:2" x14ac:dyDescent="0.25">
      <c r="A3" t="s">
        <v>119</v>
      </c>
      <c r="B3">
        <v>413.3</v>
      </c>
    </row>
    <row r="4" spans="1:2" x14ac:dyDescent="0.25">
      <c r="A4" t="s">
        <v>78</v>
      </c>
      <c r="B4">
        <v>370.8</v>
      </c>
    </row>
    <row r="7" spans="1:2" x14ac:dyDescent="0.25">
      <c r="B7" t="s">
        <v>115</v>
      </c>
    </row>
    <row r="8" spans="1:2" x14ac:dyDescent="0.25">
      <c r="B8" s="47" t="s">
        <v>120</v>
      </c>
    </row>
    <row r="10" spans="1:2" x14ac:dyDescent="0.25">
      <c r="B1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H50"/>
  <sheetViews>
    <sheetView workbookViewId="0">
      <selection activeCell="P24" sqref="P24"/>
    </sheetView>
  </sheetViews>
  <sheetFormatPr defaultColWidth="8.85546875" defaultRowHeight="15" x14ac:dyDescent="0.25"/>
  <cols>
    <col min="1" max="1" width="14.42578125" customWidth="1"/>
    <col min="2" max="2" width="24.42578125" bestFit="1" customWidth="1"/>
    <col min="3" max="3" width="14.140625" bestFit="1" customWidth="1"/>
    <col min="5" max="5" width="20.42578125" bestFit="1" customWidth="1"/>
    <col min="7" max="7" width="9.7109375" bestFit="1" customWidth="1"/>
  </cols>
  <sheetData>
    <row r="1" spans="1:8" ht="23.25" x14ac:dyDescent="0.35">
      <c r="A1" s="1" t="s">
        <v>1</v>
      </c>
      <c r="B1" s="1" t="s">
        <v>2</v>
      </c>
      <c r="C1" s="1" t="s">
        <v>4</v>
      </c>
    </row>
    <row r="2" spans="1:8" ht="18.75" x14ac:dyDescent="0.3">
      <c r="A2" s="3" t="s">
        <v>13</v>
      </c>
      <c r="B2" s="3" t="s">
        <v>14</v>
      </c>
      <c r="C2" s="3" t="s">
        <v>16</v>
      </c>
      <c r="E2" s="21"/>
      <c r="F2" s="10" t="s">
        <v>37</v>
      </c>
      <c r="G2" s="22"/>
      <c r="H2" s="15"/>
    </row>
    <row r="3" spans="1:8" ht="18.75" x14ac:dyDescent="0.3">
      <c r="A3" s="3" t="s">
        <v>13</v>
      </c>
      <c r="B3" s="3" t="s">
        <v>17</v>
      </c>
      <c r="C3" s="3" t="s">
        <v>19</v>
      </c>
      <c r="E3" s="15"/>
      <c r="F3" s="15"/>
      <c r="G3" s="15"/>
      <c r="H3" s="15"/>
    </row>
    <row r="4" spans="1:8" ht="18.75" x14ac:dyDescent="0.3">
      <c r="A4" s="3" t="s">
        <v>20</v>
      </c>
      <c r="B4" s="3" t="s">
        <v>14</v>
      </c>
      <c r="C4" s="3" t="s">
        <v>16</v>
      </c>
      <c r="E4" s="10" t="s">
        <v>1</v>
      </c>
      <c r="F4" s="10" t="s">
        <v>38</v>
      </c>
      <c r="G4" s="10" t="s">
        <v>39</v>
      </c>
      <c r="H4" s="15"/>
    </row>
    <row r="5" spans="1:8" ht="18.75" x14ac:dyDescent="0.3">
      <c r="A5" s="3" t="s">
        <v>13</v>
      </c>
      <c r="B5" s="3" t="s">
        <v>17</v>
      </c>
      <c r="C5" s="3" t="s">
        <v>16</v>
      </c>
      <c r="E5" s="12" t="s">
        <v>13</v>
      </c>
      <c r="F5" s="23">
        <f>COUNTIF($A$2:$A$41,E5)</f>
        <v>23</v>
      </c>
      <c r="G5" s="24">
        <f>F5/$F$7</f>
        <v>0.57499999999999996</v>
      </c>
      <c r="H5" s="15"/>
    </row>
    <row r="6" spans="1:8" ht="18.75" x14ac:dyDescent="0.3">
      <c r="A6" s="3" t="s">
        <v>20</v>
      </c>
      <c r="B6" s="3" t="s">
        <v>23</v>
      </c>
      <c r="C6" s="3" t="s">
        <v>16</v>
      </c>
      <c r="E6" s="12" t="s">
        <v>20</v>
      </c>
      <c r="F6" s="23">
        <f>COUNTIF($A$2:$A$41,E6)</f>
        <v>17</v>
      </c>
      <c r="G6" s="24">
        <f t="shared" ref="G6" si="0">F6/$F$7</f>
        <v>0.42499999999999999</v>
      </c>
      <c r="H6" s="15"/>
    </row>
    <row r="7" spans="1:8" ht="18.75" x14ac:dyDescent="0.3">
      <c r="A7" s="3" t="s">
        <v>13</v>
      </c>
      <c r="B7" s="3" t="s">
        <v>24</v>
      </c>
      <c r="C7" s="3" t="s">
        <v>19</v>
      </c>
      <c r="E7" s="10" t="s">
        <v>40</v>
      </c>
      <c r="F7" s="22">
        <f>SUM(F5:F6)</f>
        <v>40</v>
      </c>
      <c r="G7" s="25">
        <f>SUM(G5:G6)</f>
        <v>1</v>
      </c>
      <c r="H7" s="15"/>
    </row>
    <row r="8" spans="1:8" ht="18.75" x14ac:dyDescent="0.3">
      <c r="A8" s="3" t="s">
        <v>13</v>
      </c>
      <c r="B8" s="3" t="s">
        <v>23</v>
      </c>
      <c r="C8" s="3" t="s">
        <v>16</v>
      </c>
      <c r="E8" s="15"/>
      <c r="F8" s="15"/>
      <c r="G8" s="15"/>
      <c r="H8" s="15"/>
    </row>
    <row r="9" spans="1:8" ht="18.75" x14ac:dyDescent="0.3">
      <c r="A9" s="3" t="s">
        <v>20</v>
      </c>
      <c r="B9" s="3" t="s">
        <v>17</v>
      </c>
      <c r="C9" s="3" t="s">
        <v>19</v>
      </c>
      <c r="E9" s="15"/>
      <c r="F9" s="15"/>
      <c r="G9" s="15"/>
      <c r="H9" s="15"/>
    </row>
    <row r="10" spans="1:8" ht="18.75" x14ac:dyDescent="0.3">
      <c r="A10" s="3" t="s">
        <v>13</v>
      </c>
      <c r="B10" s="3" t="s">
        <v>24</v>
      </c>
      <c r="C10" s="3" t="s">
        <v>19</v>
      </c>
      <c r="E10" s="10" t="s">
        <v>2</v>
      </c>
      <c r="F10" s="10" t="s">
        <v>38</v>
      </c>
      <c r="G10" s="10" t="s">
        <v>39</v>
      </c>
      <c r="H10" s="15"/>
    </row>
    <row r="11" spans="1:8" ht="18.75" x14ac:dyDescent="0.3">
      <c r="A11" s="3" t="s">
        <v>13</v>
      </c>
      <c r="B11" s="3" t="s">
        <v>24</v>
      </c>
      <c r="C11" s="3" t="s">
        <v>19</v>
      </c>
      <c r="E11" s="12" t="s">
        <v>24</v>
      </c>
      <c r="F11" s="23">
        <f>COUNTIF($B$2:$B$41,E11)</f>
        <v>9</v>
      </c>
      <c r="G11" s="24">
        <f>F11/$F$15</f>
        <v>0.22500000000000001</v>
      </c>
      <c r="H11" s="15"/>
    </row>
    <row r="12" spans="1:8" ht="18.75" x14ac:dyDescent="0.3">
      <c r="A12" s="3" t="s">
        <v>20</v>
      </c>
      <c r="B12" s="3" t="s">
        <v>14</v>
      </c>
      <c r="C12" s="3" t="s">
        <v>19</v>
      </c>
      <c r="E12" s="12" t="s">
        <v>23</v>
      </c>
      <c r="F12" s="23">
        <f t="shared" ref="F12:F14" si="1">COUNTIF($B$2:$B$41,E12)</f>
        <v>12</v>
      </c>
      <c r="G12" s="24">
        <f t="shared" ref="G12:G14" si="2">F12/$F$15</f>
        <v>0.3</v>
      </c>
      <c r="H12" s="15"/>
    </row>
    <row r="13" spans="1:8" ht="18.75" x14ac:dyDescent="0.3">
      <c r="A13" s="3" t="s">
        <v>20</v>
      </c>
      <c r="B13" s="3" t="s">
        <v>23</v>
      </c>
      <c r="C13" s="3" t="s">
        <v>16</v>
      </c>
      <c r="E13" s="12" t="s">
        <v>17</v>
      </c>
      <c r="F13" s="23">
        <f t="shared" si="1"/>
        <v>14</v>
      </c>
      <c r="G13" s="24">
        <f t="shared" si="2"/>
        <v>0.35</v>
      </c>
      <c r="H13" s="15"/>
    </row>
    <row r="14" spans="1:8" ht="18.75" x14ac:dyDescent="0.3">
      <c r="A14" s="3" t="s">
        <v>20</v>
      </c>
      <c r="B14" s="3" t="s">
        <v>23</v>
      </c>
      <c r="C14" s="3" t="s">
        <v>19</v>
      </c>
      <c r="E14" s="12" t="s">
        <v>14</v>
      </c>
      <c r="F14" s="23">
        <f t="shared" si="1"/>
        <v>5</v>
      </c>
      <c r="G14" s="24">
        <f t="shared" si="2"/>
        <v>0.125</v>
      </c>
      <c r="H14" s="15"/>
    </row>
    <row r="15" spans="1:8" ht="18.75" x14ac:dyDescent="0.3">
      <c r="A15" s="3" t="s">
        <v>20</v>
      </c>
      <c r="B15" s="3" t="s">
        <v>14</v>
      </c>
      <c r="C15" s="3" t="s">
        <v>16</v>
      </c>
      <c r="E15" s="10" t="s">
        <v>40</v>
      </c>
      <c r="F15" s="22">
        <f>SUM(F11:F14)</f>
        <v>40</v>
      </c>
      <c r="G15" s="25">
        <f>SUM(G11:G14)</f>
        <v>1</v>
      </c>
      <c r="H15" s="15"/>
    </row>
    <row r="16" spans="1:8" ht="18.75" x14ac:dyDescent="0.3">
      <c r="A16" s="3" t="s">
        <v>20</v>
      </c>
      <c r="B16" s="3" t="s">
        <v>23</v>
      </c>
      <c r="C16" s="3" t="s">
        <v>16</v>
      </c>
      <c r="E16" s="15"/>
      <c r="F16" s="15"/>
      <c r="G16" s="15"/>
      <c r="H16" s="15"/>
    </row>
    <row r="17" spans="1:8" ht="18.75" x14ac:dyDescent="0.3">
      <c r="A17" s="3" t="s">
        <v>20</v>
      </c>
      <c r="B17" s="3" t="s">
        <v>24</v>
      </c>
      <c r="C17" s="3" t="s">
        <v>16</v>
      </c>
      <c r="E17" s="15"/>
      <c r="F17" s="15"/>
      <c r="G17" s="15"/>
      <c r="H17" s="15"/>
    </row>
    <row r="18" spans="1:8" ht="18.75" x14ac:dyDescent="0.3">
      <c r="A18" s="3" t="s">
        <v>13</v>
      </c>
      <c r="B18" s="3" t="s">
        <v>24</v>
      </c>
      <c r="C18" s="3" t="s">
        <v>19</v>
      </c>
      <c r="E18" s="10" t="s">
        <v>41</v>
      </c>
      <c r="F18" s="10" t="s">
        <v>38</v>
      </c>
      <c r="G18" s="10" t="s">
        <v>39</v>
      </c>
      <c r="H18" s="15"/>
    </row>
    <row r="19" spans="1:8" ht="18.75" x14ac:dyDescent="0.3">
      <c r="A19" s="3" t="s">
        <v>20</v>
      </c>
      <c r="B19" s="3" t="s">
        <v>17</v>
      </c>
      <c r="C19" s="3" t="s">
        <v>19</v>
      </c>
      <c r="E19" s="12" t="s">
        <v>16</v>
      </c>
      <c r="F19" s="23">
        <f>COUNTIF($C$2:$C$41,E19)</f>
        <v>16</v>
      </c>
      <c r="G19" s="24">
        <f>F19/$F$21</f>
        <v>0.4</v>
      </c>
      <c r="H19" s="15"/>
    </row>
    <row r="20" spans="1:8" ht="18.75" x14ac:dyDescent="0.3">
      <c r="A20" s="3" t="s">
        <v>13</v>
      </c>
      <c r="B20" s="3" t="s">
        <v>17</v>
      </c>
      <c r="C20" s="3" t="s">
        <v>19</v>
      </c>
      <c r="E20" s="12" t="s">
        <v>19</v>
      </c>
      <c r="F20" s="23">
        <f>COUNTIF($C$2:$C$41,E20)</f>
        <v>24</v>
      </c>
      <c r="G20" s="24">
        <f>F20/$F$21</f>
        <v>0.6</v>
      </c>
      <c r="H20" s="15"/>
    </row>
    <row r="21" spans="1:8" ht="18.75" x14ac:dyDescent="0.3">
      <c r="A21" s="3" t="s">
        <v>20</v>
      </c>
      <c r="B21" s="3" t="s">
        <v>24</v>
      </c>
      <c r="C21" s="3" t="s">
        <v>19</v>
      </c>
      <c r="E21" s="10" t="s">
        <v>40</v>
      </c>
      <c r="F21" s="22">
        <f>SUM(F19:F20)</f>
        <v>40</v>
      </c>
      <c r="G21" s="25">
        <f>SUM(G19:G20)</f>
        <v>1</v>
      </c>
      <c r="H21" s="15"/>
    </row>
    <row r="22" spans="1:8" ht="18.75" x14ac:dyDescent="0.3">
      <c r="A22" s="3" t="s">
        <v>13</v>
      </c>
      <c r="B22" s="3" t="s">
        <v>23</v>
      </c>
      <c r="C22" s="3" t="s">
        <v>19</v>
      </c>
      <c r="H22" s="15"/>
    </row>
    <row r="23" spans="1:8" ht="18" x14ac:dyDescent="0.25">
      <c r="A23" s="3" t="s">
        <v>13</v>
      </c>
      <c r="B23" s="3" t="s">
        <v>24</v>
      </c>
      <c r="C23" s="3" t="s">
        <v>19</v>
      </c>
    </row>
    <row r="24" spans="1:8" ht="18" x14ac:dyDescent="0.25">
      <c r="A24" s="3" t="s">
        <v>13</v>
      </c>
      <c r="B24" s="3" t="s">
        <v>17</v>
      </c>
      <c r="C24" s="3" t="s">
        <v>16</v>
      </c>
    </row>
    <row r="25" spans="1:8" ht="18" x14ac:dyDescent="0.25">
      <c r="A25" s="3" t="s">
        <v>20</v>
      </c>
      <c r="B25" s="3" t="s">
        <v>17</v>
      </c>
      <c r="C25" s="3" t="s">
        <v>19</v>
      </c>
    </row>
    <row r="26" spans="1:8" ht="18" x14ac:dyDescent="0.25">
      <c r="A26" s="3" t="s">
        <v>20</v>
      </c>
      <c r="B26" s="3" t="s">
        <v>17</v>
      </c>
      <c r="C26" s="3" t="s">
        <v>19</v>
      </c>
    </row>
    <row r="27" spans="1:8" ht="18" x14ac:dyDescent="0.25">
      <c r="A27" s="3" t="s">
        <v>13</v>
      </c>
      <c r="B27" s="3" t="s">
        <v>17</v>
      </c>
      <c r="C27" s="3" t="s">
        <v>19</v>
      </c>
    </row>
    <row r="28" spans="1:8" ht="18" x14ac:dyDescent="0.25">
      <c r="A28" s="3" t="s">
        <v>13</v>
      </c>
      <c r="B28" s="3" t="s">
        <v>17</v>
      </c>
      <c r="C28" s="3" t="s">
        <v>16</v>
      </c>
    </row>
    <row r="29" spans="1:8" ht="18" x14ac:dyDescent="0.25">
      <c r="A29" s="3" t="s">
        <v>13</v>
      </c>
      <c r="B29" s="3" t="s">
        <v>17</v>
      </c>
      <c r="C29" s="3" t="s">
        <v>16</v>
      </c>
    </row>
    <row r="30" spans="1:8" ht="18" x14ac:dyDescent="0.25">
      <c r="A30" s="3" t="s">
        <v>20</v>
      </c>
      <c r="B30" s="3" t="s">
        <v>17</v>
      </c>
      <c r="C30" s="3" t="s">
        <v>16</v>
      </c>
    </row>
    <row r="31" spans="1:8" ht="18" x14ac:dyDescent="0.25">
      <c r="A31" s="3" t="s">
        <v>13</v>
      </c>
      <c r="B31" s="3" t="s">
        <v>23</v>
      </c>
      <c r="C31" s="3" t="s">
        <v>16</v>
      </c>
    </row>
    <row r="32" spans="1:8" ht="18" x14ac:dyDescent="0.25">
      <c r="A32" s="3" t="s">
        <v>20</v>
      </c>
      <c r="B32" s="3" t="s">
        <v>23</v>
      </c>
      <c r="C32" s="3" t="s">
        <v>19</v>
      </c>
    </row>
    <row r="33" spans="1:3" ht="18" x14ac:dyDescent="0.25">
      <c r="A33" s="3" t="s">
        <v>13</v>
      </c>
      <c r="B33" s="3" t="s">
        <v>23</v>
      </c>
      <c r="C33" s="3" t="s">
        <v>19</v>
      </c>
    </row>
    <row r="34" spans="1:3" ht="18" x14ac:dyDescent="0.25">
      <c r="A34" s="3" t="s">
        <v>13</v>
      </c>
      <c r="B34" s="3" t="s">
        <v>24</v>
      </c>
      <c r="C34" s="3" t="s">
        <v>16</v>
      </c>
    </row>
    <row r="35" spans="1:3" ht="18" x14ac:dyDescent="0.25">
      <c r="A35" s="3" t="s">
        <v>13</v>
      </c>
      <c r="B35" s="3" t="s">
        <v>17</v>
      </c>
      <c r="C35" s="3" t="s">
        <v>19</v>
      </c>
    </row>
    <row r="36" spans="1:3" ht="18" x14ac:dyDescent="0.25">
      <c r="A36" s="3" t="s">
        <v>13</v>
      </c>
      <c r="B36" s="3" t="s">
        <v>14</v>
      </c>
      <c r="C36" s="3" t="s">
        <v>19</v>
      </c>
    </row>
    <row r="37" spans="1:3" ht="18" x14ac:dyDescent="0.25">
      <c r="A37" s="3" t="s">
        <v>13</v>
      </c>
      <c r="B37" s="3" t="s">
        <v>23</v>
      </c>
      <c r="C37" s="3" t="s">
        <v>19</v>
      </c>
    </row>
    <row r="38" spans="1:3" ht="18" x14ac:dyDescent="0.25">
      <c r="A38" s="3" t="s">
        <v>20</v>
      </c>
      <c r="B38" s="3" t="s">
        <v>17</v>
      </c>
      <c r="C38" s="3" t="s">
        <v>19</v>
      </c>
    </row>
    <row r="39" spans="1:3" ht="18" x14ac:dyDescent="0.25">
      <c r="A39" s="3" t="s">
        <v>13</v>
      </c>
      <c r="B39" s="3" t="s">
        <v>24</v>
      </c>
      <c r="C39" s="3" t="s">
        <v>16</v>
      </c>
    </row>
    <row r="40" spans="1:3" ht="18" x14ac:dyDescent="0.25">
      <c r="A40" s="3" t="s">
        <v>13</v>
      </c>
      <c r="B40" s="3" t="s">
        <v>23</v>
      </c>
      <c r="C40" s="3" t="s">
        <v>19</v>
      </c>
    </row>
    <row r="41" spans="1:3" ht="18" x14ac:dyDescent="0.25">
      <c r="A41" s="3" t="s">
        <v>20</v>
      </c>
      <c r="B41" s="3" t="s">
        <v>23</v>
      </c>
      <c r="C41" s="3" t="s">
        <v>19</v>
      </c>
    </row>
    <row r="42" spans="1:3" x14ac:dyDescent="0.25">
      <c r="A42" s="5"/>
      <c r="B42" s="5"/>
      <c r="C42" s="5"/>
    </row>
    <row r="43" spans="1:3" ht="18.75" x14ac:dyDescent="0.3">
      <c r="A43" s="7"/>
      <c r="B43" s="7"/>
      <c r="C43" s="7"/>
    </row>
    <row r="44" spans="1:3" ht="18" x14ac:dyDescent="0.25">
      <c r="A44" s="8" t="s">
        <v>30</v>
      </c>
      <c r="B44" s="8"/>
      <c r="C44" s="8"/>
    </row>
    <row r="45" spans="1:3" ht="18" x14ac:dyDescent="0.25">
      <c r="A45" s="8" t="s">
        <v>31</v>
      </c>
      <c r="B45" s="8"/>
      <c r="C45" s="8"/>
    </row>
    <row r="46" spans="1:3" ht="18" x14ac:dyDescent="0.25">
      <c r="A46" s="8" t="s">
        <v>32</v>
      </c>
      <c r="B46" s="8"/>
      <c r="C46" s="8"/>
    </row>
    <row r="47" spans="1:3" ht="18" x14ac:dyDescent="0.25">
      <c r="A47" s="8" t="s">
        <v>33</v>
      </c>
      <c r="B47" s="8"/>
      <c r="C47" s="8"/>
    </row>
    <row r="48" spans="1:3" ht="18" x14ac:dyDescent="0.25">
      <c r="A48" s="8" t="s">
        <v>34</v>
      </c>
      <c r="B48" s="8"/>
      <c r="C48" s="8"/>
    </row>
    <row r="49" spans="1:3" ht="18" x14ac:dyDescent="0.25">
      <c r="A49" s="8" t="s">
        <v>35</v>
      </c>
      <c r="B49" s="8"/>
      <c r="C49" s="8"/>
    </row>
    <row r="50" spans="1:3" ht="18" x14ac:dyDescent="0.25">
      <c r="A50" s="8" t="s">
        <v>36</v>
      </c>
      <c r="B50" s="8"/>
      <c r="C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M50"/>
  <sheetViews>
    <sheetView workbookViewId="0">
      <selection activeCell="F27" sqref="F27"/>
    </sheetView>
  </sheetViews>
  <sheetFormatPr defaultColWidth="8.85546875" defaultRowHeight="15" x14ac:dyDescent="0.25"/>
  <cols>
    <col min="1" max="1" width="14.42578125" customWidth="1"/>
    <col min="2" max="2" width="14.140625" bestFit="1" customWidth="1"/>
    <col min="5" max="5" width="17.28515625" bestFit="1" customWidth="1"/>
    <col min="6" max="6" width="14.42578125" bestFit="1" customWidth="1"/>
    <col min="10" max="10" width="22.140625" bestFit="1" customWidth="1"/>
    <col min="11" max="12" width="9.28515625" bestFit="1" customWidth="1"/>
    <col min="13" max="13" width="9.7109375" bestFit="1" customWidth="1"/>
  </cols>
  <sheetData>
    <row r="1" spans="1:13" ht="23.25" x14ac:dyDescent="0.35">
      <c r="A1" s="1" t="s">
        <v>1</v>
      </c>
      <c r="B1" s="1" t="s">
        <v>4</v>
      </c>
    </row>
    <row r="2" spans="1:13" ht="18" x14ac:dyDescent="0.25">
      <c r="A2" s="3" t="s">
        <v>13</v>
      </c>
      <c r="B2" s="3" t="s">
        <v>16</v>
      </c>
    </row>
    <row r="3" spans="1:13" ht="18.75" x14ac:dyDescent="0.3">
      <c r="A3" s="3" t="s">
        <v>13</v>
      </c>
      <c r="B3" s="3" t="s">
        <v>19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8.75" x14ac:dyDescent="0.3">
      <c r="A4" s="3" t="s">
        <v>20</v>
      </c>
      <c r="B4" s="3" t="s">
        <v>16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8.75" x14ac:dyDescent="0.3">
      <c r="A5" s="3" t="s">
        <v>13</v>
      </c>
      <c r="B5" s="3" t="s">
        <v>16</v>
      </c>
      <c r="E5" s="16" t="s">
        <v>1</v>
      </c>
      <c r="F5" s="17" t="s">
        <v>16</v>
      </c>
      <c r="G5" s="17" t="s">
        <v>19</v>
      </c>
      <c r="H5" s="16" t="s">
        <v>40</v>
      </c>
      <c r="J5" s="16" t="s">
        <v>1</v>
      </c>
      <c r="K5" s="17" t="s">
        <v>16</v>
      </c>
      <c r="L5" s="17" t="s">
        <v>19</v>
      </c>
      <c r="M5" s="16" t="s">
        <v>40</v>
      </c>
    </row>
    <row r="6" spans="1:13" ht="18.75" x14ac:dyDescent="0.3">
      <c r="A6" s="3" t="s">
        <v>20</v>
      </c>
      <c r="B6" s="3" t="s">
        <v>16</v>
      </c>
      <c r="E6" s="17" t="s">
        <v>13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13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3" ht="18.75" x14ac:dyDescent="0.3">
      <c r="A7" s="3" t="s">
        <v>13</v>
      </c>
      <c r="B7" s="3" t="s">
        <v>19</v>
      </c>
      <c r="E7" s="17" t="s">
        <v>20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20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</row>
    <row r="8" spans="1:13" ht="18.75" x14ac:dyDescent="0.3">
      <c r="A8" s="3" t="s">
        <v>13</v>
      </c>
      <c r="B8" s="3" t="s">
        <v>16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1"/>
        <v>1</v>
      </c>
    </row>
    <row r="9" spans="1:13" ht="18.75" x14ac:dyDescent="0.3">
      <c r="A9" s="3" t="s">
        <v>20</v>
      </c>
      <c r="B9" s="3" t="s">
        <v>19</v>
      </c>
      <c r="E9" s="15"/>
      <c r="F9" s="15"/>
      <c r="G9" s="15"/>
      <c r="H9" s="15"/>
    </row>
    <row r="10" spans="1:13" ht="18" x14ac:dyDescent="0.25">
      <c r="A10" s="3" t="s">
        <v>13</v>
      </c>
      <c r="B10" s="3" t="s">
        <v>19</v>
      </c>
    </row>
    <row r="11" spans="1:13" ht="18" x14ac:dyDescent="0.25">
      <c r="A11" s="3" t="s">
        <v>13</v>
      </c>
      <c r="B11" s="3" t="s">
        <v>19</v>
      </c>
    </row>
    <row r="12" spans="1:13" ht="18" x14ac:dyDescent="0.25">
      <c r="A12" s="3" t="s">
        <v>20</v>
      </c>
      <c r="B12" s="3" t="s">
        <v>19</v>
      </c>
    </row>
    <row r="13" spans="1:13" ht="18" x14ac:dyDescent="0.25">
      <c r="A13" s="3" t="s">
        <v>20</v>
      </c>
      <c r="B13" s="3" t="s">
        <v>16</v>
      </c>
    </row>
    <row r="14" spans="1:13" ht="18" x14ac:dyDescent="0.25">
      <c r="A14" s="3" t="s">
        <v>20</v>
      </c>
      <c r="B14" s="3" t="s">
        <v>19</v>
      </c>
    </row>
    <row r="15" spans="1:13" ht="18" x14ac:dyDescent="0.25">
      <c r="A15" s="3" t="s">
        <v>20</v>
      </c>
      <c r="B15" s="3" t="s">
        <v>16</v>
      </c>
    </row>
    <row r="16" spans="1:13" ht="18" x14ac:dyDescent="0.25">
      <c r="A16" s="3" t="s">
        <v>20</v>
      </c>
      <c r="B16" s="3" t="s">
        <v>16</v>
      </c>
    </row>
    <row r="17" spans="1:2" ht="18" x14ac:dyDescent="0.25">
      <c r="A17" s="3" t="s">
        <v>20</v>
      </c>
      <c r="B17" s="3" t="s">
        <v>16</v>
      </c>
    </row>
    <row r="18" spans="1:2" ht="18" x14ac:dyDescent="0.25">
      <c r="A18" s="3" t="s">
        <v>13</v>
      </c>
      <c r="B18" s="3" t="s">
        <v>19</v>
      </c>
    </row>
    <row r="19" spans="1:2" ht="18" x14ac:dyDescent="0.25">
      <c r="A19" s="3" t="s">
        <v>20</v>
      </c>
      <c r="B19" s="3" t="s">
        <v>19</v>
      </c>
    </row>
    <row r="20" spans="1:2" ht="18" x14ac:dyDescent="0.25">
      <c r="A20" s="3" t="s">
        <v>13</v>
      </c>
      <c r="B20" s="3" t="s">
        <v>19</v>
      </c>
    </row>
    <row r="21" spans="1:2" ht="18" x14ac:dyDescent="0.25">
      <c r="A21" s="3" t="s">
        <v>20</v>
      </c>
      <c r="B21" s="3" t="s">
        <v>19</v>
      </c>
    </row>
    <row r="22" spans="1:2" ht="18" x14ac:dyDescent="0.25">
      <c r="A22" s="3" t="s">
        <v>13</v>
      </c>
      <c r="B22" s="3" t="s">
        <v>19</v>
      </c>
    </row>
    <row r="23" spans="1:2" ht="18" x14ac:dyDescent="0.25">
      <c r="A23" s="3" t="s">
        <v>13</v>
      </c>
      <c r="B23" s="3" t="s">
        <v>19</v>
      </c>
    </row>
    <row r="24" spans="1:2" ht="18" x14ac:dyDescent="0.25">
      <c r="A24" s="3" t="s">
        <v>13</v>
      </c>
      <c r="B24" s="3" t="s">
        <v>16</v>
      </c>
    </row>
    <row r="25" spans="1:2" ht="18" x14ac:dyDescent="0.25">
      <c r="A25" s="3" t="s">
        <v>20</v>
      </c>
      <c r="B25" s="3" t="s">
        <v>19</v>
      </c>
    </row>
    <row r="26" spans="1:2" ht="18" x14ac:dyDescent="0.25">
      <c r="A26" s="3" t="s">
        <v>20</v>
      </c>
      <c r="B26" s="3" t="s">
        <v>19</v>
      </c>
    </row>
    <row r="27" spans="1:2" ht="18" x14ac:dyDescent="0.25">
      <c r="A27" s="3" t="s">
        <v>13</v>
      </c>
      <c r="B27" s="3" t="s">
        <v>19</v>
      </c>
    </row>
    <row r="28" spans="1:2" ht="18" x14ac:dyDescent="0.25">
      <c r="A28" s="3" t="s">
        <v>13</v>
      </c>
      <c r="B28" s="3" t="s">
        <v>16</v>
      </c>
    </row>
    <row r="29" spans="1:2" ht="18" x14ac:dyDescent="0.25">
      <c r="A29" s="3" t="s">
        <v>13</v>
      </c>
      <c r="B29" s="3" t="s">
        <v>16</v>
      </c>
    </row>
    <row r="30" spans="1:2" ht="18" x14ac:dyDescent="0.25">
      <c r="A30" s="3" t="s">
        <v>20</v>
      </c>
      <c r="B30" s="3" t="s">
        <v>16</v>
      </c>
    </row>
    <row r="31" spans="1:2" ht="18" x14ac:dyDescent="0.25">
      <c r="A31" s="3" t="s">
        <v>13</v>
      </c>
      <c r="B31" s="3" t="s">
        <v>16</v>
      </c>
    </row>
    <row r="32" spans="1:2" ht="18" x14ac:dyDescent="0.25">
      <c r="A32" s="3" t="s">
        <v>20</v>
      </c>
      <c r="B32" s="3" t="s">
        <v>19</v>
      </c>
    </row>
    <row r="33" spans="1:2" ht="18" x14ac:dyDescent="0.25">
      <c r="A33" s="3" t="s">
        <v>13</v>
      </c>
      <c r="B33" s="3" t="s">
        <v>19</v>
      </c>
    </row>
    <row r="34" spans="1:2" ht="18" x14ac:dyDescent="0.25">
      <c r="A34" s="3" t="s">
        <v>13</v>
      </c>
      <c r="B34" s="3" t="s">
        <v>16</v>
      </c>
    </row>
    <row r="35" spans="1:2" ht="18" x14ac:dyDescent="0.25">
      <c r="A35" s="3" t="s">
        <v>13</v>
      </c>
      <c r="B35" s="3" t="s">
        <v>19</v>
      </c>
    </row>
    <row r="36" spans="1:2" ht="18" x14ac:dyDescent="0.25">
      <c r="A36" s="3" t="s">
        <v>13</v>
      </c>
      <c r="B36" s="3" t="s">
        <v>19</v>
      </c>
    </row>
    <row r="37" spans="1:2" ht="18" x14ac:dyDescent="0.25">
      <c r="A37" s="3" t="s">
        <v>13</v>
      </c>
      <c r="B37" s="3" t="s">
        <v>19</v>
      </c>
    </row>
    <row r="38" spans="1:2" ht="18" x14ac:dyDescent="0.25">
      <c r="A38" s="3" t="s">
        <v>20</v>
      </c>
      <c r="B38" s="3" t="s">
        <v>19</v>
      </c>
    </row>
    <row r="39" spans="1:2" ht="18" x14ac:dyDescent="0.25">
      <c r="A39" s="3" t="s">
        <v>13</v>
      </c>
      <c r="B39" s="3" t="s">
        <v>16</v>
      </c>
    </row>
    <row r="40" spans="1:2" ht="18" x14ac:dyDescent="0.25">
      <c r="A40" s="3" t="s">
        <v>13</v>
      </c>
      <c r="B40" s="3" t="s">
        <v>19</v>
      </c>
    </row>
    <row r="41" spans="1:2" ht="18" x14ac:dyDescent="0.25">
      <c r="A41" s="3" t="s">
        <v>20</v>
      </c>
      <c r="B41" s="3" t="s">
        <v>19</v>
      </c>
    </row>
    <row r="42" spans="1:2" x14ac:dyDescent="0.25">
      <c r="A42" s="5"/>
      <c r="B42" s="5"/>
    </row>
    <row r="43" spans="1:2" ht="18.75" x14ac:dyDescent="0.3">
      <c r="A43" s="7"/>
      <c r="B43" s="7"/>
    </row>
    <row r="44" spans="1:2" ht="18" x14ac:dyDescent="0.25">
      <c r="A44" s="8" t="s">
        <v>30</v>
      </c>
      <c r="B44" s="8"/>
    </row>
    <row r="45" spans="1:2" ht="18" x14ac:dyDescent="0.25">
      <c r="A45" s="8" t="s">
        <v>31</v>
      </c>
      <c r="B45" s="8"/>
    </row>
    <row r="46" spans="1:2" ht="18" x14ac:dyDescent="0.25">
      <c r="A46" s="8" t="s">
        <v>32</v>
      </c>
      <c r="B46" s="8"/>
    </row>
    <row r="47" spans="1:2" ht="18" x14ac:dyDescent="0.25">
      <c r="A47" s="8" t="s">
        <v>33</v>
      </c>
      <c r="B47" s="8"/>
    </row>
    <row r="48" spans="1:2" ht="18" x14ac:dyDescent="0.25">
      <c r="A48" s="8" t="s">
        <v>34</v>
      </c>
      <c r="B48" s="8"/>
    </row>
    <row r="49" spans="1:2" ht="18" x14ac:dyDescent="0.25">
      <c r="A49" s="8" t="s">
        <v>35</v>
      </c>
      <c r="B49" s="8"/>
    </row>
    <row r="50" spans="1:2" ht="18" x14ac:dyDescent="0.25">
      <c r="A50" s="8" t="s">
        <v>36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workbookViewId="0">
      <selection activeCell="G8" sqref="G8"/>
    </sheetView>
  </sheetViews>
  <sheetFormatPr defaultColWidth="8.85546875" defaultRowHeight="15" x14ac:dyDescent="0.25"/>
  <cols>
    <col min="1" max="1" width="14.140625" bestFit="1" customWidth="1"/>
    <col min="2" max="2" width="9" bestFit="1" customWidth="1"/>
    <col min="5" max="5" width="25.85546875" bestFit="1" customWidth="1"/>
    <col min="6" max="6" width="15.42578125" bestFit="1" customWidth="1"/>
    <col min="7" max="7" width="23.140625" bestFit="1" customWidth="1"/>
    <col min="11" max="11" width="14.140625" bestFit="1" customWidth="1"/>
    <col min="12" max="12" width="9" bestFit="1" customWidth="1"/>
  </cols>
  <sheetData>
    <row r="1" spans="1:12" ht="23.25" x14ac:dyDescent="0.35">
      <c r="A1" s="1" t="s">
        <v>4</v>
      </c>
      <c r="B1" s="1" t="s">
        <v>5</v>
      </c>
      <c r="K1" s="1" t="s">
        <v>4</v>
      </c>
      <c r="L1" s="1" t="s">
        <v>5</v>
      </c>
    </row>
    <row r="2" spans="1:12" ht="18" x14ac:dyDescent="0.25">
      <c r="A2" s="3" t="s">
        <v>16</v>
      </c>
      <c r="B2" s="3">
        <v>58</v>
      </c>
      <c r="K2" s="3" t="s">
        <v>19</v>
      </c>
      <c r="L2" s="3">
        <v>45</v>
      </c>
    </row>
    <row r="3" spans="1:12" ht="18.75" x14ac:dyDescent="0.3">
      <c r="A3" s="3" t="s">
        <v>19</v>
      </c>
      <c r="B3" s="3">
        <v>45</v>
      </c>
      <c r="E3" s="16" t="s">
        <v>45</v>
      </c>
      <c r="F3" s="16"/>
      <c r="G3" s="11"/>
      <c r="H3" s="11"/>
      <c r="K3" s="3" t="s">
        <v>19</v>
      </c>
      <c r="L3" s="3">
        <v>56</v>
      </c>
    </row>
    <row r="4" spans="1:12" ht="18.75" x14ac:dyDescent="0.3">
      <c r="A4" s="3" t="s">
        <v>16</v>
      </c>
      <c r="B4" s="3">
        <v>51</v>
      </c>
      <c r="E4" s="16"/>
      <c r="F4" s="16"/>
      <c r="G4" s="19"/>
      <c r="H4" s="19"/>
      <c r="K4" s="3" t="s">
        <v>19</v>
      </c>
      <c r="L4" s="3">
        <v>65</v>
      </c>
    </row>
    <row r="5" spans="1:12" ht="18.75" x14ac:dyDescent="0.3">
      <c r="A5" s="3" t="s">
        <v>16</v>
      </c>
      <c r="B5" s="3">
        <v>68</v>
      </c>
      <c r="E5" s="16" t="s">
        <v>41</v>
      </c>
      <c r="F5" s="17" t="s">
        <v>44</v>
      </c>
      <c r="G5" s="16" t="s">
        <v>43</v>
      </c>
      <c r="H5" s="19"/>
      <c r="K5" s="3" t="s">
        <v>19</v>
      </c>
      <c r="L5" s="3">
        <v>47</v>
      </c>
    </row>
    <row r="6" spans="1:12" ht="18.75" x14ac:dyDescent="0.3">
      <c r="A6" s="3" t="s">
        <v>16</v>
      </c>
      <c r="B6" s="3">
        <v>41</v>
      </c>
      <c r="E6" s="18" t="s">
        <v>16</v>
      </c>
      <c r="F6" s="30">
        <f>AVERAGEIF($A$2:$A$41,E6,$B$2:$B$41)</f>
        <v>52.5625</v>
      </c>
      <c r="G6" s="30">
        <f>_xlfn.STDEV.S(L26:L41)</f>
        <v>13.937808292554465</v>
      </c>
      <c r="H6" s="20"/>
      <c r="K6" s="3" t="s">
        <v>19</v>
      </c>
      <c r="L6" s="3">
        <v>51</v>
      </c>
    </row>
    <row r="7" spans="1:12" ht="18.75" x14ac:dyDescent="0.3">
      <c r="A7" s="3" t="s">
        <v>19</v>
      </c>
      <c r="B7" s="3">
        <v>56</v>
      </c>
      <c r="E7" s="18" t="s">
        <v>19</v>
      </c>
      <c r="F7" s="30">
        <f>AVERAGEIF($A$2:$A$41,E7,$B$2:$B$41)</f>
        <v>48.041666666666664</v>
      </c>
      <c r="G7" s="30">
        <f>_xlfn.STDEV.S(L2:L25)</f>
        <v>14.381386420033326</v>
      </c>
      <c r="H7" s="20"/>
      <c r="K7" s="3" t="s">
        <v>19</v>
      </c>
      <c r="L7" s="3">
        <v>44</v>
      </c>
    </row>
    <row r="8" spans="1:12" ht="18.75" x14ac:dyDescent="0.3">
      <c r="A8" s="3" t="s">
        <v>16</v>
      </c>
      <c r="B8" s="3">
        <v>54</v>
      </c>
      <c r="E8" s="16" t="s">
        <v>40</v>
      </c>
      <c r="F8" s="31">
        <f>AVERAGE(B2:B41)</f>
        <v>49.85</v>
      </c>
      <c r="G8" s="31">
        <f>_xlfn.STDEV.S(B2:B41)</f>
        <v>14.202834675532662</v>
      </c>
      <c r="H8" s="19"/>
      <c r="K8" s="3" t="s">
        <v>19</v>
      </c>
      <c r="L8" s="3">
        <v>23</v>
      </c>
    </row>
    <row r="9" spans="1:12" ht="18" x14ac:dyDescent="0.25">
      <c r="A9" s="3" t="s">
        <v>19</v>
      </c>
      <c r="B9" s="3">
        <v>65</v>
      </c>
      <c r="K9" s="3" t="s">
        <v>19</v>
      </c>
      <c r="L9" s="3">
        <v>29</v>
      </c>
    </row>
    <row r="10" spans="1:12" ht="18" x14ac:dyDescent="0.25">
      <c r="A10" s="3" t="s">
        <v>19</v>
      </c>
      <c r="B10" s="3">
        <v>47</v>
      </c>
      <c r="K10" s="3" t="s">
        <v>19</v>
      </c>
      <c r="L10" s="3">
        <v>68</v>
      </c>
    </row>
    <row r="11" spans="1:12" ht="18" x14ac:dyDescent="0.25">
      <c r="A11" s="3" t="s">
        <v>19</v>
      </c>
      <c r="B11" s="3">
        <v>51</v>
      </c>
      <c r="K11" s="3" t="s">
        <v>19</v>
      </c>
      <c r="L11" s="3">
        <v>68</v>
      </c>
    </row>
    <row r="12" spans="1:12" ht="18" x14ac:dyDescent="0.25">
      <c r="A12" s="3" t="s">
        <v>19</v>
      </c>
      <c r="B12" s="3">
        <v>44</v>
      </c>
      <c r="K12" s="3" t="s">
        <v>19</v>
      </c>
      <c r="L12" s="3">
        <v>34</v>
      </c>
    </row>
    <row r="13" spans="1:12" ht="18" x14ac:dyDescent="0.25">
      <c r="A13" s="3" t="s">
        <v>16</v>
      </c>
      <c r="B13" s="3">
        <v>66</v>
      </c>
      <c r="K13" s="3" t="s">
        <v>19</v>
      </c>
      <c r="L13" s="3">
        <v>48</v>
      </c>
    </row>
    <row r="14" spans="1:12" ht="18" x14ac:dyDescent="0.25">
      <c r="A14" s="3" t="s">
        <v>19</v>
      </c>
      <c r="B14" s="3">
        <v>23</v>
      </c>
      <c r="K14" s="3" t="s">
        <v>19</v>
      </c>
      <c r="L14" s="3">
        <v>44</v>
      </c>
    </row>
    <row r="15" spans="1:12" ht="18" x14ac:dyDescent="0.25">
      <c r="A15" s="3" t="s">
        <v>16</v>
      </c>
      <c r="B15" s="3">
        <v>73</v>
      </c>
      <c r="K15" s="3" t="s">
        <v>19</v>
      </c>
      <c r="L15" s="3">
        <v>46</v>
      </c>
    </row>
    <row r="16" spans="1:12" ht="18" x14ac:dyDescent="0.25">
      <c r="A16" s="3" t="s">
        <v>16</v>
      </c>
      <c r="B16" s="3">
        <v>35</v>
      </c>
      <c r="K16" s="3" t="s">
        <v>19</v>
      </c>
      <c r="L16" s="3">
        <v>20</v>
      </c>
    </row>
    <row r="17" spans="1:12" ht="18" x14ac:dyDescent="0.25">
      <c r="A17" s="3" t="s">
        <v>16</v>
      </c>
      <c r="B17" s="3">
        <v>77</v>
      </c>
      <c r="K17" s="3" t="s">
        <v>19</v>
      </c>
      <c r="L17" s="3">
        <v>52</v>
      </c>
    </row>
    <row r="18" spans="1:12" ht="18" x14ac:dyDescent="0.25">
      <c r="A18" s="3" t="s">
        <v>19</v>
      </c>
      <c r="B18" s="3">
        <v>29</v>
      </c>
      <c r="K18" s="3" t="s">
        <v>19</v>
      </c>
      <c r="L18" s="3">
        <v>66</v>
      </c>
    </row>
    <row r="19" spans="1:12" ht="18" x14ac:dyDescent="0.25">
      <c r="A19" s="3" t="s">
        <v>19</v>
      </c>
      <c r="B19" s="3">
        <v>68</v>
      </c>
      <c r="K19" s="3" t="s">
        <v>19</v>
      </c>
      <c r="L19" s="3">
        <v>36</v>
      </c>
    </row>
    <row r="20" spans="1:12" ht="18" x14ac:dyDescent="0.25">
      <c r="A20" s="3" t="s">
        <v>19</v>
      </c>
      <c r="B20" s="3">
        <v>68</v>
      </c>
      <c r="K20" s="3" t="s">
        <v>19</v>
      </c>
      <c r="L20" s="3">
        <v>60</v>
      </c>
    </row>
    <row r="21" spans="1:12" ht="18" x14ac:dyDescent="0.25">
      <c r="A21" s="3" t="s">
        <v>19</v>
      </c>
      <c r="B21" s="3">
        <v>34</v>
      </c>
      <c r="K21" s="3" t="s">
        <v>19</v>
      </c>
      <c r="L21" s="3">
        <v>73</v>
      </c>
    </row>
    <row r="22" spans="1:12" ht="18" x14ac:dyDescent="0.25">
      <c r="A22" s="3" t="s">
        <v>19</v>
      </c>
      <c r="B22" s="3">
        <v>48</v>
      </c>
      <c r="K22" s="3" t="s">
        <v>19</v>
      </c>
      <c r="L22" s="3">
        <v>52</v>
      </c>
    </row>
    <row r="23" spans="1:12" ht="18" x14ac:dyDescent="0.25">
      <c r="A23" s="3" t="s">
        <v>19</v>
      </c>
      <c r="B23" s="3">
        <v>44</v>
      </c>
      <c r="K23" s="3" t="s">
        <v>19</v>
      </c>
      <c r="L23" s="3">
        <v>33</v>
      </c>
    </row>
    <row r="24" spans="1:12" ht="18" x14ac:dyDescent="0.25">
      <c r="A24" s="3" t="s">
        <v>16</v>
      </c>
      <c r="B24" s="3">
        <v>32</v>
      </c>
      <c r="K24" s="3" t="s">
        <v>19</v>
      </c>
      <c r="L24" s="3">
        <v>40</v>
      </c>
    </row>
    <row r="25" spans="1:12" ht="18" x14ac:dyDescent="0.25">
      <c r="A25" s="3" t="s">
        <v>19</v>
      </c>
      <c r="B25" s="3">
        <v>46</v>
      </c>
      <c r="K25" s="3" t="s">
        <v>19</v>
      </c>
      <c r="L25" s="3">
        <v>53</v>
      </c>
    </row>
    <row r="26" spans="1:12" ht="18" x14ac:dyDescent="0.25">
      <c r="A26" s="3" t="s">
        <v>19</v>
      </c>
      <c r="B26" s="3">
        <v>20</v>
      </c>
      <c r="K26" s="3" t="s">
        <v>16</v>
      </c>
      <c r="L26" s="3">
        <v>58</v>
      </c>
    </row>
    <row r="27" spans="1:12" ht="18" x14ac:dyDescent="0.25">
      <c r="A27" s="3" t="s">
        <v>19</v>
      </c>
      <c r="B27" s="3">
        <v>52</v>
      </c>
      <c r="K27" s="3" t="s">
        <v>16</v>
      </c>
      <c r="L27" s="3">
        <v>51</v>
      </c>
    </row>
    <row r="28" spans="1:12" ht="18" x14ac:dyDescent="0.25">
      <c r="A28" s="3" t="s">
        <v>16</v>
      </c>
      <c r="B28" s="3">
        <v>62</v>
      </c>
      <c r="K28" s="3" t="s">
        <v>16</v>
      </c>
      <c r="L28" s="3">
        <v>68</v>
      </c>
    </row>
    <row r="29" spans="1:12" ht="18" x14ac:dyDescent="0.25">
      <c r="A29" s="3" t="s">
        <v>16</v>
      </c>
      <c r="B29" s="3">
        <v>42</v>
      </c>
      <c r="K29" s="3" t="s">
        <v>16</v>
      </c>
      <c r="L29" s="3">
        <v>41</v>
      </c>
    </row>
    <row r="30" spans="1:12" ht="18" x14ac:dyDescent="0.25">
      <c r="A30" s="3" t="s">
        <v>16</v>
      </c>
      <c r="B30" s="3">
        <v>48</v>
      </c>
      <c r="K30" s="3" t="s">
        <v>16</v>
      </c>
      <c r="L30" s="3">
        <v>54</v>
      </c>
    </row>
    <row r="31" spans="1:12" ht="18" x14ac:dyDescent="0.25">
      <c r="A31" s="3" t="s">
        <v>16</v>
      </c>
      <c r="B31" s="3">
        <v>55</v>
      </c>
      <c r="K31" s="3" t="s">
        <v>16</v>
      </c>
      <c r="L31" s="3">
        <v>66</v>
      </c>
    </row>
    <row r="32" spans="1:12" ht="18" x14ac:dyDescent="0.25">
      <c r="A32" s="3" t="s">
        <v>19</v>
      </c>
      <c r="B32" s="3">
        <v>66</v>
      </c>
      <c r="K32" s="3" t="s">
        <v>16</v>
      </c>
      <c r="L32" s="3">
        <v>73</v>
      </c>
    </row>
    <row r="33" spans="1:12" ht="18" x14ac:dyDescent="0.25">
      <c r="A33" s="3" t="s">
        <v>19</v>
      </c>
      <c r="B33" s="3">
        <v>36</v>
      </c>
      <c r="K33" s="3" t="s">
        <v>16</v>
      </c>
      <c r="L33" s="3">
        <v>35</v>
      </c>
    </row>
    <row r="34" spans="1:12" ht="18" x14ac:dyDescent="0.25">
      <c r="A34" s="3" t="s">
        <v>16</v>
      </c>
      <c r="B34" s="3">
        <v>42</v>
      </c>
      <c r="K34" s="3" t="s">
        <v>16</v>
      </c>
      <c r="L34" s="3">
        <v>77</v>
      </c>
    </row>
    <row r="35" spans="1:12" ht="18" x14ac:dyDescent="0.25">
      <c r="A35" s="3" t="s">
        <v>19</v>
      </c>
      <c r="B35" s="3">
        <v>60</v>
      </c>
      <c r="K35" s="3" t="s">
        <v>16</v>
      </c>
      <c r="L35" s="3">
        <v>32</v>
      </c>
    </row>
    <row r="36" spans="1:12" ht="18" x14ac:dyDescent="0.25">
      <c r="A36" s="3" t="s">
        <v>19</v>
      </c>
      <c r="B36" s="3">
        <v>73</v>
      </c>
      <c r="K36" s="3" t="s">
        <v>16</v>
      </c>
      <c r="L36" s="3">
        <v>62</v>
      </c>
    </row>
    <row r="37" spans="1:12" ht="18" x14ac:dyDescent="0.25">
      <c r="A37" s="3" t="s">
        <v>19</v>
      </c>
      <c r="B37" s="3">
        <v>52</v>
      </c>
      <c r="K37" s="3" t="s">
        <v>16</v>
      </c>
      <c r="L37" s="3">
        <v>42</v>
      </c>
    </row>
    <row r="38" spans="1:12" ht="18" x14ac:dyDescent="0.25">
      <c r="A38" s="3" t="s">
        <v>19</v>
      </c>
      <c r="B38" s="3">
        <v>33</v>
      </c>
      <c r="K38" s="3" t="s">
        <v>16</v>
      </c>
      <c r="L38" s="3">
        <v>48</v>
      </c>
    </row>
    <row r="39" spans="1:12" ht="18" x14ac:dyDescent="0.25">
      <c r="A39" s="3" t="s">
        <v>16</v>
      </c>
      <c r="B39" s="3">
        <v>37</v>
      </c>
      <c r="K39" s="3" t="s">
        <v>16</v>
      </c>
      <c r="L39" s="3">
        <v>55</v>
      </c>
    </row>
    <row r="40" spans="1:12" ht="18" x14ac:dyDescent="0.25">
      <c r="A40" s="3" t="s">
        <v>19</v>
      </c>
      <c r="B40" s="3">
        <v>40</v>
      </c>
      <c r="K40" s="3" t="s">
        <v>16</v>
      </c>
      <c r="L40" s="3">
        <v>42</v>
      </c>
    </row>
    <row r="41" spans="1:12" ht="18" x14ac:dyDescent="0.25">
      <c r="A41" s="3" t="s">
        <v>19</v>
      </c>
      <c r="B41" s="3">
        <v>53</v>
      </c>
      <c r="K41" s="3" t="s">
        <v>16</v>
      </c>
      <c r="L41" s="3">
        <v>37</v>
      </c>
    </row>
    <row r="42" spans="1:12" x14ac:dyDescent="0.25">
      <c r="A42" s="5"/>
      <c r="B42" s="5"/>
      <c r="K42" s="5"/>
      <c r="L42" s="5"/>
    </row>
    <row r="43" spans="1:12" ht="18.75" x14ac:dyDescent="0.3">
      <c r="A43" s="7"/>
      <c r="B43" s="7"/>
      <c r="K43" s="7"/>
      <c r="L43" s="7"/>
    </row>
    <row r="44" spans="1:12" ht="18" x14ac:dyDescent="0.25">
      <c r="A44" s="8"/>
      <c r="B44" s="8"/>
      <c r="K44" s="8"/>
      <c r="L44" s="8"/>
    </row>
    <row r="45" spans="1:12" ht="18" x14ac:dyDescent="0.25">
      <c r="A45" s="8"/>
      <c r="B45" s="8"/>
      <c r="K45" s="8"/>
      <c r="L45" s="8"/>
    </row>
    <row r="46" spans="1:12" ht="18" x14ac:dyDescent="0.25">
      <c r="A46" s="8"/>
      <c r="B46" s="8"/>
      <c r="K46" s="8"/>
      <c r="L46" s="8"/>
    </row>
    <row r="47" spans="1:12" ht="18" x14ac:dyDescent="0.25">
      <c r="A47" s="8"/>
      <c r="B47" s="8"/>
      <c r="K47" s="8"/>
      <c r="L47" s="8"/>
    </row>
    <row r="48" spans="1:12" ht="18" x14ac:dyDescent="0.25">
      <c r="A48" s="8"/>
      <c r="B48" s="8"/>
      <c r="K48" s="8"/>
      <c r="L48" s="8"/>
    </row>
    <row r="49" spans="1:12" ht="18" x14ac:dyDescent="0.25">
      <c r="A49" s="8"/>
      <c r="B49" s="8"/>
      <c r="K49" s="8"/>
      <c r="L49" s="8"/>
    </row>
    <row r="50" spans="1:12" ht="18" x14ac:dyDescent="0.25">
      <c r="A50" s="8"/>
      <c r="B50" s="8"/>
      <c r="K50" s="8"/>
      <c r="L50" s="8"/>
    </row>
  </sheetData>
  <sortState xmlns:xlrd2="http://schemas.microsoft.com/office/spreadsheetml/2017/richdata2" ref="K2:L41">
    <sortCondition ref="K2:K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zoomScale="77" workbookViewId="0">
      <selection activeCell="K7" sqref="K7"/>
    </sheetView>
  </sheetViews>
  <sheetFormatPr defaultColWidth="8.85546875" defaultRowHeight="15" x14ac:dyDescent="0.25"/>
  <cols>
    <col min="1" max="1" width="14.140625" bestFit="1" customWidth="1"/>
    <col min="2" max="2" width="9" bestFit="1" customWidth="1"/>
    <col min="3" max="3" width="23.85546875" bestFit="1" customWidth="1"/>
    <col min="5" max="5" width="22.140625" bestFit="1" customWidth="1"/>
    <col min="10" max="10" width="22.140625" bestFit="1" customWidth="1"/>
    <col min="11" max="12" width="9.28515625" bestFit="1" customWidth="1"/>
    <col min="13" max="13" width="9.7109375" bestFit="1" customWidth="1"/>
  </cols>
  <sheetData>
    <row r="1" spans="1:13" ht="23.25" x14ac:dyDescent="0.35">
      <c r="A1" s="1" t="s">
        <v>4</v>
      </c>
      <c r="B1" s="1" t="s">
        <v>5</v>
      </c>
      <c r="C1" s="1" t="s">
        <v>46</v>
      </c>
    </row>
    <row r="2" spans="1:13" ht="18" x14ac:dyDescent="0.25">
      <c r="A2" s="3" t="s">
        <v>16</v>
      </c>
      <c r="B2" s="3">
        <v>58</v>
      </c>
      <c r="C2" s="32" t="str">
        <f>IF(B2&lt;40,"Younger","Older")</f>
        <v>Older</v>
      </c>
    </row>
    <row r="3" spans="1:13" ht="18.75" x14ac:dyDescent="0.3">
      <c r="A3" s="3" t="s">
        <v>19</v>
      </c>
      <c r="B3" s="3">
        <v>45</v>
      </c>
      <c r="C3" s="32" t="str">
        <f t="shared" ref="C3:C41" si="0">IF(B3&lt;40,"Younger","Older")</f>
        <v>Older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8.75" x14ac:dyDescent="0.3">
      <c r="A4" s="3" t="s">
        <v>16</v>
      </c>
      <c r="B4" s="3">
        <v>51</v>
      </c>
      <c r="C4" s="32" t="str">
        <f t="shared" si="0"/>
        <v>Older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8.75" x14ac:dyDescent="0.3">
      <c r="A5" s="3" t="s">
        <v>16</v>
      </c>
      <c r="B5" s="3">
        <v>68</v>
      </c>
      <c r="C5" s="32" t="str">
        <f t="shared" si="0"/>
        <v>Older</v>
      </c>
      <c r="E5" s="16" t="s">
        <v>47</v>
      </c>
      <c r="F5" s="17" t="s">
        <v>16</v>
      </c>
      <c r="G5" s="17" t="s">
        <v>19</v>
      </c>
      <c r="H5" s="16" t="s">
        <v>40</v>
      </c>
      <c r="J5" s="16" t="s">
        <v>47</v>
      </c>
      <c r="K5" s="17" t="s">
        <v>16</v>
      </c>
      <c r="L5" s="17" t="s">
        <v>19</v>
      </c>
      <c r="M5" s="16" t="s">
        <v>40</v>
      </c>
    </row>
    <row r="6" spans="1:13" ht="18.75" x14ac:dyDescent="0.3">
      <c r="A6" s="3" t="s">
        <v>16</v>
      </c>
      <c r="B6" s="3">
        <v>41</v>
      </c>
      <c r="C6" s="32" t="str">
        <f t="shared" si="0"/>
        <v>Older</v>
      </c>
      <c r="E6" s="17" t="s">
        <v>48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48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8.75" x14ac:dyDescent="0.3">
      <c r="A7" s="3" t="s">
        <v>19</v>
      </c>
      <c r="B7" s="3">
        <v>56</v>
      </c>
      <c r="C7" s="32" t="str">
        <f t="shared" si="0"/>
        <v>Older</v>
      </c>
      <c r="E7" s="17" t="s">
        <v>49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49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8.75" x14ac:dyDescent="0.3">
      <c r="A8" s="3" t="s">
        <v>16</v>
      </c>
      <c r="B8" s="3">
        <v>54</v>
      </c>
      <c r="C8" s="32" t="str">
        <f t="shared" si="0"/>
        <v>Older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8" x14ac:dyDescent="0.25">
      <c r="A9" s="3" t="s">
        <v>19</v>
      </c>
      <c r="B9" s="3">
        <v>65</v>
      </c>
      <c r="C9" s="32" t="str">
        <f t="shared" si="0"/>
        <v>Older</v>
      </c>
    </row>
    <row r="10" spans="1:13" ht="18" x14ac:dyDescent="0.25">
      <c r="A10" s="3" t="s">
        <v>19</v>
      </c>
      <c r="B10" s="3">
        <v>47</v>
      </c>
      <c r="C10" s="32" t="str">
        <f t="shared" si="0"/>
        <v>Older</v>
      </c>
    </row>
    <row r="11" spans="1:13" ht="18" x14ac:dyDescent="0.25">
      <c r="A11" s="3" t="s">
        <v>19</v>
      </c>
      <c r="B11" s="3">
        <v>51</v>
      </c>
      <c r="C11" s="32" t="str">
        <f t="shared" si="0"/>
        <v>Older</v>
      </c>
    </row>
    <row r="12" spans="1:13" ht="18" x14ac:dyDescent="0.25">
      <c r="A12" s="3" t="s">
        <v>19</v>
      </c>
      <c r="B12" s="3">
        <v>44</v>
      </c>
      <c r="C12" s="32" t="str">
        <f t="shared" si="0"/>
        <v>Older</v>
      </c>
    </row>
    <row r="13" spans="1:13" ht="18" x14ac:dyDescent="0.25">
      <c r="A13" s="3" t="s">
        <v>16</v>
      </c>
      <c r="B13" s="3">
        <v>66</v>
      </c>
      <c r="C13" s="32" t="str">
        <f t="shared" si="0"/>
        <v>Older</v>
      </c>
    </row>
    <row r="14" spans="1:13" ht="18" x14ac:dyDescent="0.25">
      <c r="A14" s="3" t="s">
        <v>19</v>
      </c>
      <c r="B14" s="3">
        <v>23</v>
      </c>
      <c r="C14" s="32" t="str">
        <f t="shared" si="0"/>
        <v>Younger</v>
      </c>
    </row>
    <row r="15" spans="1:13" ht="18" x14ac:dyDescent="0.25">
      <c r="A15" s="3" t="s">
        <v>16</v>
      </c>
      <c r="B15" s="3">
        <v>73</v>
      </c>
      <c r="C15" s="32" t="str">
        <f t="shared" si="0"/>
        <v>Older</v>
      </c>
    </row>
    <row r="16" spans="1:13" ht="18" x14ac:dyDescent="0.25">
      <c r="A16" s="3" t="s">
        <v>16</v>
      </c>
      <c r="B16" s="3">
        <v>35</v>
      </c>
      <c r="C16" s="32" t="str">
        <f t="shared" si="0"/>
        <v>Younger</v>
      </c>
    </row>
    <row r="17" spans="1:3" ht="18" x14ac:dyDescent="0.25">
      <c r="A17" s="3" t="s">
        <v>16</v>
      </c>
      <c r="B17" s="3">
        <v>77</v>
      </c>
      <c r="C17" s="32" t="str">
        <f t="shared" si="0"/>
        <v>Older</v>
      </c>
    </row>
    <row r="18" spans="1:3" ht="18" x14ac:dyDescent="0.25">
      <c r="A18" s="3" t="s">
        <v>19</v>
      </c>
      <c r="B18" s="3">
        <v>29</v>
      </c>
      <c r="C18" s="32" t="str">
        <f t="shared" si="0"/>
        <v>Younger</v>
      </c>
    </row>
    <row r="19" spans="1:3" ht="18" x14ac:dyDescent="0.25">
      <c r="A19" s="3" t="s">
        <v>19</v>
      </c>
      <c r="B19" s="3">
        <v>68</v>
      </c>
      <c r="C19" s="32" t="str">
        <f t="shared" si="0"/>
        <v>Older</v>
      </c>
    </row>
    <row r="20" spans="1:3" ht="18" x14ac:dyDescent="0.25">
      <c r="A20" s="3" t="s">
        <v>19</v>
      </c>
      <c r="B20" s="3">
        <v>68</v>
      </c>
      <c r="C20" s="32" t="str">
        <f t="shared" si="0"/>
        <v>Older</v>
      </c>
    </row>
    <row r="21" spans="1:3" ht="18" x14ac:dyDescent="0.25">
      <c r="A21" s="3" t="s">
        <v>19</v>
      </c>
      <c r="B21" s="3">
        <v>34</v>
      </c>
      <c r="C21" s="32" t="str">
        <f t="shared" si="0"/>
        <v>Younger</v>
      </c>
    </row>
    <row r="22" spans="1:3" ht="18" x14ac:dyDescent="0.25">
      <c r="A22" s="3" t="s">
        <v>19</v>
      </c>
      <c r="B22" s="3">
        <v>48</v>
      </c>
      <c r="C22" s="32" t="str">
        <f t="shared" si="0"/>
        <v>Older</v>
      </c>
    </row>
    <row r="23" spans="1:3" ht="18" x14ac:dyDescent="0.25">
      <c r="A23" s="3" t="s">
        <v>19</v>
      </c>
      <c r="B23" s="3">
        <v>44</v>
      </c>
      <c r="C23" s="32" t="str">
        <f t="shared" si="0"/>
        <v>Older</v>
      </c>
    </row>
    <row r="24" spans="1:3" ht="18" x14ac:dyDescent="0.25">
      <c r="A24" s="3" t="s">
        <v>16</v>
      </c>
      <c r="B24" s="3">
        <v>32</v>
      </c>
      <c r="C24" s="32" t="str">
        <f t="shared" si="0"/>
        <v>Younger</v>
      </c>
    </row>
    <row r="25" spans="1:3" ht="18" x14ac:dyDescent="0.25">
      <c r="A25" s="3" t="s">
        <v>19</v>
      </c>
      <c r="B25" s="3">
        <v>46</v>
      </c>
      <c r="C25" s="32" t="str">
        <f t="shared" si="0"/>
        <v>Older</v>
      </c>
    </row>
    <row r="26" spans="1:3" ht="18" x14ac:dyDescent="0.25">
      <c r="A26" s="3" t="s">
        <v>19</v>
      </c>
      <c r="B26" s="3">
        <v>20</v>
      </c>
      <c r="C26" s="32" t="str">
        <f t="shared" si="0"/>
        <v>Younger</v>
      </c>
    </row>
    <row r="27" spans="1:3" ht="18" x14ac:dyDescent="0.25">
      <c r="A27" s="3" t="s">
        <v>19</v>
      </c>
      <c r="B27" s="3">
        <v>52</v>
      </c>
      <c r="C27" s="32" t="str">
        <f t="shared" si="0"/>
        <v>Older</v>
      </c>
    </row>
    <row r="28" spans="1:3" ht="18" x14ac:dyDescent="0.25">
      <c r="A28" s="3" t="s">
        <v>16</v>
      </c>
      <c r="B28" s="3">
        <v>62</v>
      </c>
      <c r="C28" s="32" t="str">
        <f t="shared" si="0"/>
        <v>Older</v>
      </c>
    </row>
    <row r="29" spans="1:3" ht="18" x14ac:dyDescent="0.25">
      <c r="A29" s="3" t="s">
        <v>16</v>
      </c>
      <c r="B29" s="3">
        <v>42</v>
      </c>
      <c r="C29" s="32" t="str">
        <f t="shared" si="0"/>
        <v>Older</v>
      </c>
    </row>
    <row r="30" spans="1:3" ht="18" x14ac:dyDescent="0.25">
      <c r="A30" s="3" t="s">
        <v>16</v>
      </c>
      <c r="B30" s="3">
        <v>48</v>
      </c>
      <c r="C30" s="32" t="str">
        <f t="shared" si="0"/>
        <v>Older</v>
      </c>
    </row>
    <row r="31" spans="1:3" ht="18" x14ac:dyDescent="0.25">
      <c r="A31" s="3" t="s">
        <v>16</v>
      </c>
      <c r="B31" s="3">
        <v>55</v>
      </c>
      <c r="C31" s="32" t="str">
        <f t="shared" si="0"/>
        <v>Older</v>
      </c>
    </row>
    <row r="32" spans="1:3" ht="18" x14ac:dyDescent="0.25">
      <c r="A32" s="3" t="s">
        <v>19</v>
      </c>
      <c r="B32" s="3">
        <v>66</v>
      </c>
      <c r="C32" s="32" t="str">
        <f t="shared" si="0"/>
        <v>Older</v>
      </c>
    </row>
    <row r="33" spans="1:3" ht="18" x14ac:dyDescent="0.25">
      <c r="A33" s="3" t="s">
        <v>19</v>
      </c>
      <c r="B33" s="3">
        <v>36</v>
      </c>
      <c r="C33" s="32" t="str">
        <f t="shared" si="0"/>
        <v>Younger</v>
      </c>
    </row>
    <row r="34" spans="1:3" ht="18" x14ac:dyDescent="0.25">
      <c r="A34" s="3" t="s">
        <v>16</v>
      </c>
      <c r="B34" s="3">
        <v>42</v>
      </c>
      <c r="C34" s="32" t="str">
        <f t="shared" si="0"/>
        <v>Older</v>
      </c>
    </row>
    <row r="35" spans="1:3" ht="18" x14ac:dyDescent="0.25">
      <c r="A35" s="3" t="s">
        <v>19</v>
      </c>
      <c r="B35" s="3">
        <v>60</v>
      </c>
      <c r="C35" s="32" t="str">
        <f t="shared" si="0"/>
        <v>Older</v>
      </c>
    </row>
    <row r="36" spans="1:3" ht="18" x14ac:dyDescent="0.25">
      <c r="A36" s="3" t="s">
        <v>19</v>
      </c>
      <c r="B36" s="3">
        <v>73</v>
      </c>
      <c r="C36" s="32" t="str">
        <f t="shared" si="0"/>
        <v>Older</v>
      </c>
    </row>
    <row r="37" spans="1:3" ht="18" x14ac:dyDescent="0.25">
      <c r="A37" s="3" t="s">
        <v>19</v>
      </c>
      <c r="B37" s="3">
        <v>52</v>
      </c>
      <c r="C37" s="32" t="str">
        <f t="shared" si="0"/>
        <v>Older</v>
      </c>
    </row>
    <row r="38" spans="1:3" ht="18" x14ac:dyDescent="0.25">
      <c r="A38" s="3" t="s">
        <v>19</v>
      </c>
      <c r="B38" s="3">
        <v>33</v>
      </c>
      <c r="C38" s="32" t="str">
        <f t="shared" si="0"/>
        <v>Younger</v>
      </c>
    </row>
    <row r="39" spans="1:3" ht="18" x14ac:dyDescent="0.25">
      <c r="A39" s="3" t="s">
        <v>16</v>
      </c>
      <c r="B39" s="3">
        <v>37</v>
      </c>
      <c r="C39" s="32" t="str">
        <f t="shared" si="0"/>
        <v>Younger</v>
      </c>
    </row>
    <row r="40" spans="1:3" ht="18" x14ac:dyDescent="0.25">
      <c r="A40" s="3" t="s">
        <v>19</v>
      </c>
      <c r="B40" s="3">
        <v>40</v>
      </c>
      <c r="C40" s="32" t="str">
        <f t="shared" si="0"/>
        <v>Older</v>
      </c>
    </row>
    <row r="41" spans="1:3" ht="18" x14ac:dyDescent="0.25">
      <c r="A41" s="3" t="s">
        <v>19</v>
      </c>
      <c r="B41" s="3">
        <v>53</v>
      </c>
      <c r="C41" s="32" t="str">
        <f t="shared" si="0"/>
        <v>Older</v>
      </c>
    </row>
    <row r="42" spans="1:3" x14ac:dyDescent="0.25">
      <c r="A42" s="5"/>
      <c r="B42" s="5"/>
    </row>
    <row r="43" spans="1:3" ht="18.75" x14ac:dyDescent="0.3">
      <c r="A43" s="7"/>
      <c r="B43" s="7"/>
    </row>
    <row r="44" spans="1:3" ht="18" x14ac:dyDescent="0.25">
      <c r="A44" s="8"/>
      <c r="B44" s="8"/>
    </row>
    <row r="45" spans="1:3" ht="18" x14ac:dyDescent="0.25">
      <c r="A45" s="8"/>
      <c r="B45" s="8"/>
    </row>
    <row r="46" spans="1:3" ht="18" x14ac:dyDescent="0.25">
      <c r="A46" s="8"/>
      <c r="B46" s="8"/>
    </row>
    <row r="47" spans="1:3" ht="18" x14ac:dyDescent="0.25">
      <c r="A47" s="8"/>
      <c r="B47" s="8"/>
    </row>
    <row r="48" spans="1:3" ht="18" x14ac:dyDescent="0.25">
      <c r="A48" s="8"/>
      <c r="B48" s="8"/>
    </row>
    <row r="49" spans="1:2" ht="18" x14ac:dyDescent="0.25">
      <c r="A49" s="8"/>
      <c r="B49" s="8"/>
    </row>
    <row r="50" spans="1:2" ht="18" x14ac:dyDescent="0.25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zoomScale="79" workbookViewId="0">
      <selection activeCell="W6" sqref="W6"/>
    </sheetView>
  </sheetViews>
  <sheetFormatPr defaultColWidth="8.85546875" defaultRowHeight="15" x14ac:dyDescent="0.25"/>
  <cols>
    <col min="1" max="1" width="11.140625" bestFit="1" customWidth="1"/>
    <col min="2" max="2" width="14.4257812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3.25" x14ac:dyDescent="0.35">
      <c r="A1" s="1" t="s">
        <v>10</v>
      </c>
      <c r="B1" s="1" t="s">
        <v>1</v>
      </c>
      <c r="Q1" t="s">
        <v>13</v>
      </c>
      <c r="R1" t="s">
        <v>20</v>
      </c>
    </row>
    <row r="2" spans="1:23" ht="18.75" thickBot="1" x14ac:dyDescent="0.3">
      <c r="A2" s="4">
        <v>78</v>
      </c>
      <c r="B2" s="3" t="s">
        <v>20</v>
      </c>
      <c r="D2" s="36" t="s">
        <v>63</v>
      </c>
      <c r="E2" s="36"/>
      <c r="Q2" s="4">
        <v>31</v>
      </c>
      <c r="R2" s="4">
        <v>78</v>
      </c>
      <c r="T2" s="36" t="s">
        <v>63</v>
      </c>
      <c r="U2" s="36"/>
    </row>
    <row r="3" spans="1:23" ht="18.75" thickBot="1" x14ac:dyDescent="0.3">
      <c r="A3" s="4">
        <v>121</v>
      </c>
      <c r="B3" s="3" t="s">
        <v>20</v>
      </c>
      <c r="D3" s="37" t="s">
        <v>10</v>
      </c>
      <c r="E3" s="37"/>
      <c r="Q3" s="4">
        <v>49</v>
      </c>
      <c r="R3" s="4">
        <v>121</v>
      </c>
      <c r="T3" s="37" t="s">
        <v>10</v>
      </c>
      <c r="U3" s="37"/>
    </row>
    <row r="4" spans="1:23" ht="18" x14ac:dyDescent="0.25">
      <c r="A4" s="4">
        <v>230</v>
      </c>
      <c r="B4" s="3" t="s">
        <v>20</v>
      </c>
      <c r="Q4" s="4">
        <v>113</v>
      </c>
      <c r="R4" s="4">
        <v>230</v>
      </c>
      <c r="T4" s="34" t="s">
        <v>13</v>
      </c>
      <c r="U4" s="34"/>
      <c r="V4" s="34" t="s">
        <v>20</v>
      </c>
      <c r="W4" s="34"/>
    </row>
    <row r="5" spans="1:23" ht="18" x14ac:dyDescent="0.25">
      <c r="A5" s="4">
        <v>288</v>
      </c>
      <c r="B5" s="3" t="s">
        <v>20</v>
      </c>
      <c r="D5" s="38" t="s">
        <v>50</v>
      </c>
      <c r="E5" s="38">
        <v>395.22500000000002</v>
      </c>
      <c r="Q5" s="4">
        <v>127</v>
      </c>
      <c r="R5" s="4">
        <v>288</v>
      </c>
    </row>
    <row r="6" spans="1:23" ht="18" x14ac:dyDescent="0.25">
      <c r="A6" s="4">
        <v>339</v>
      </c>
      <c r="B6" s="3" t="s">
        <v>20</v>
      </c>
      <c r="D6" t="s">
        <v>51</v>
      </c>
      <c r="E6">
        <v>46.234359621556173</v>
      </c>
      <c r="Q6" s="4">
        <v>139</v>
      </c>
      <c r="R6" s="4">
        <v>339</v>
      </c>
      <c r="T6" s="38" t="s">
        <v>50</v>
      </c>
      <c r="U6" s="38">
        <v>413.30434782608694</v>
      </c>
      <c r="V6" s="40" t="s">
        <v>50</v>
      </c>
      <c r="W6" s="40">
        <v>370.76470588235293</v>
      </c>
    </row>
    <row r="7" spans="1:23" ht="18" x14ac:dyDescent="0.25">
      <c r="A7" s="4">
        <v>522</v>
      </c>
      <c r="B7" s="3" t="s">
        <v>20</v>
      </c>
      <c r="D7" s="38" t="s">
        <v>52</v>
      </c>
      <c r="E7" s="38">
        <v>282.5</v>
      </c>
      <c r="Q7" s="4">
        <v>265</v>
      </c>
      <c r="R7" s="4">
        <v>522</v>
      </c>
      <c r="T7" t="s">
        <v>51</v>
      </c>
      <c r="U7">
        <v>70.320931016744183</v>
      </c>
      <c r="V7" t="s">
        <v>51</v>
      </c>
      <c r="W7">
        <v>54.732137121713379</v>
      </c>
    </row>
    <row r="8" spans="1:23" ht="18" x14ac:dyDescent="0.25">
      <c r="A8" s="4">
        <v>649</v>
      </c>
      <c r="B8" s="3" t="s">
        <v>20</v>
      </c>
      <c r="D8" s="38" t="s">
        <v>53</v>
      </c>
      <c r="E8" s="38">
        <v>265</v>
      </c>
      <c r="Q8" s="4">
        <v>265</v>
      </c>
      <c r="R8" s="4">
        <v>649</v>
      </c>
      <c r="T8" s="38" t="s">
        <v>52</v>
      </c>
      <c r="U8" s="38">
        <v>273</v>
      </c>
      <c r="V8" s="40" t="s">
        <v>52</v>
      </c>
      <c r="W8" s="40">
        <v>316</v>
      </c>
    </row>
    <row r="9" spans="1:23" ht="18" x14ac:dyDescent="0.25">
      <c r="A9" s="4">
        <v>172</v>
      </c>
      <c r="B9" s="3" t="s">
        <v>20</v>
      </c>
      <c r="D9" s="38" t="s">
        <v>54</v>
      </c>
      <c r="E9" s="38">
        <v>292.41176512687611</v>
      </c>
      <c r="Q9" s="4">
        <v>303</v>
      </c>
      <c r="R9" s="4">
        <v>172</v>
      </c>
      <c r="T9" s="38" t="s">
        <v>53</v>
      </c>
      <c r="U9" s="38">
        <v>265</v>
      </c>
      <c r="V9" s="40" t="s">
        <v>53</v>
      </c>
      <c r="W9" s="40" t="e">
        <v>#N/A</v>
      </c>
    </row>
    <row r="10" spans="1:23" ht="18" x14ac:dyDescent="0.25">
      <c r="A10" s="4">
        <v>250</v>
      </c>
      <c r="B10" s="3" t="s">
        <v>20</v>
      </c>
      <c r="D10" s="38" t="s">
        <v>55</v>
      </c>
      <c r="E10" s="38">
        <v>85504.64038461537</v>
      </c>
      <c r="Q10" s="4">
        <v>590</v>
      </c>
      <c r="R10" s="4">
        <v>250</v>
      </c>
      <c r="T10" s="38" t="s">
        <v>54</v>
      </c>
      <c r="U10" s="38">
        <v>337.24733771880091</v>
      </c>
      <c r="V10" s="40" t="s">
        <v>54</v>
      </c>
      <c r="W10" s="40">
        <v>225.66638246861362</v>
      </c>
    </row>
    <row r="11" spans="1:23" ht="18" x14ac:dyDescent="0.25">
      <c r="A11" s="4">
        <v>578</v>
      </c>
      <c r="B11" s="3" t="s">
        <v>20</v>
      </c>
      <c r="D11" t="s">
        <v>56</v>
      </c>
      <c r="E11">
        <v>0.47143125149810761</v>
      </c>
      <c r="Q11" s="4">
        <v>957</v>
      </c>
      <c r="R11" s="4">
        <v>578</v>
      </c>
      <c r="T11" s="38" t="s">
        <v>55</v>
      </c>
      <c r="U11" s="38">
        <v>113735.76679841896</v>
      </c>
      <c r="V11" s="40" t="s">
        <v>55</v>
      </c>
      <c r="W11" s="40">
        <v>50925.316176470602</v>
      </c>
    </row>
    <row r="12" spans="1:23" ht="18" x14ac:dyDescent="0.25">
      <c r="A12" s="4">
        <v>740</v>
      </c>
      <c r="B12" s="3" t="s">
        <v>20</v>
      </c>
      <c r="D12" s="38" t="s">
        <v>57</v>
      </c>
      <c r="E12" s="38">
        <v>0.96657635197114089</v>
      </c>
      <c r="Q12" s="4">
        <v>972</v>
      </c>
      <c r="R12" s="4">
        <v>740</v>
      </c>
      <c r="T12" t="s">
        <v>56</v>
      </c>
      <c r="U12">
        <v>0.1773358018527289</v>
      </c>
      <c r="V12" t="s">
        <v>56</v>
      </c>
      <c r="W12">
        <v>-1.3988576218932209</v>
      </c>
    </row>
    <row r="13" spans="1:23" ht="18" x14ac:dyDescent="0.25">
      <c r="A13" s="4">
        <v>120</v>
      </c>
      <c r="B13" s="3" t="s">
        <v>20</v>
      </c>
      <c r="D13" t="s">
        <v>58</v>
      </c>
      <c r="E13">
        <v>1221</v>
      </c>
      <c r="Q13" s="4">
        <v>75</v>
      </c>
      <c r="R13" s="4">
        <v>120</v>
      </c>
      <c r="T13" s="38" t="s">
        <v>57</v>
      </c>
      <c r="U13" s="38">
        <v>0.98863786743606386</v>
      </c>
      <c r="V13" s="40" t="s">
        <v>57</v>
      </c>
      <c r="W13" s="40">
        <v>0.35656990181918469</v>
      </c>
    </row>
    <row r="14" spans="1:23" ht="18" x14ac:dyDescent="0.25">
      <c r="A14" s="4">
        <v>138</v>
      </c>
      <c r="B14" s="3" t="s">
        <v>20</v>
      </c>
      <c r="D14" t="s">
        <v>59</v>
      </c>
      <c r="E14">
        <v>31</v>
      </c>
      <c r="Q14" s="4">
        <v>189</v>
      </c>
      <c r="R14" s="4">
        <v>138</v>
      </c>
      <c r="T14" t="s">
        <v>58</v>
      </c>
      <c r="U14">
        <v>1221</v>
      </c>
      <c r="V14" t="s">
        <v>58</v>
      </c>
      <c r="W14">
        <v>662</v>
      </c>
    </row>
    <row r="15" spans="1:23" ht="18" x14ac:dyDescent="0.25">
      <c r="A15" s="4">
        <v>316</v>
      </c>
      <c r="B15" s="3" t="s">
        <v>20</v>
      </c>
      <c r="D15" t="s">
        <v>60</v>
      </c>
      <c r="E15">
        <v>1252</v>
      </c>
      <c r="Q15" s="4">
        <v>273</v>
      </c>
      <c r="R15" s="4">
        <v>316</v>
      </c>
      <c r="T15" t="s">
        <v>59</v>
      </c>
      <c r="U15">
        <v>31</v>
      </c>
      <c r="V15" t="s">
        <v>59</v>
      </c>
      <c r="W15">
        <v>78</v>
      </c>
    </row>
    <row r="16" spans="1:23" ht="18" x14ac:dyDescent="0.25">
      <c r="A16" s="4">
        <v>656</v>
      </c>
      <c r="B16" s="3" t="s">
        <v>20</v>
      </c>
      <c r="D16" t="s">
        <v>61</v>
      </c>
      <c r="E16">
        <v>15809</v>
      </c>
      <c r="Q16" s="4">
        <v>277</v>
      </c>
      <c r="R16" s="4">
        <v>656</v>
      </c>
      <c r="T16" t="s">
        <v>60</v>
      </c>
      <c r="U16">
        <v>1252</v>
      </c>
      <c r="V16" t="s">
        <v>60</v>
      </c>
      <c r="W16">
        <v>740</v>
      </c>
    </row>
    <row r="17" spans="1:23" ht="18.75" thickBot="1" x14ac:dyDescent="0.3">
      <c r="A17" s="4">
        <v>416</v>
      </c>
      <c r="B17" s="3" t="s">
        <v>20</v>
      </c>
      <c r="D17" s="39" t="s">
        <v>62</v>
      </c>
      <c r="E17" s="39">
        <v>40</v>
      </c>
      <c r="Q17" s="4">
        <v>466</v>
      </c>
      <c r="R17" s="4">
        <v>416</v>
      </c>
      <c r="T17" t="s">
        <v>61</v>
      </c>
      <c r="U17">
        <v>9506</v>
      </c>
      <c r="V17" t="s">
        <v>61</v>
      </c>
      <c r="W17">
        <v>6303</v>
      </c>
    </row>
    <row r="18" spans="1:23" ht="18.75" thickBot="1" x14ac:dyDescent="0.3">
      <c r="A18" s="4">
        <v>690</v>
      </c>
      <c r="B18" s="3" t="s">
        <v>20</v>
      </c>
      <c r="Q18" s="4">
        <v>702</v>
      </c>
      <c r="R18" s="4">
        <v>690</v>
      </c>
      <c r="T18" s="39" t="s">
        <v>62</v>
      </c>
      <c r="U18" s="39">
        <v>23</v>
      </c>
      <c r="V18" s="41" t="s">
        <v>62</v>
      </c>
      <c r="W18" s="41">
        <v>17</v>
      </c>
    </row>
    <row r="19" spans="1:23" ht="18" x14ac:dyDescent="0.25">
      <c r="A19" s="4">
        <v>31</v>
      </c>
      <c r="B19" s="3" t="s">
        <v>13</v>
      </c>
      <c r="Q19" s="4">
        <v>762</v>
      </c>
    </row>
    <row r="20" spans="1:23" ht="18" x14ac:dyDescent="0.25">
      <c r="A20" s="4">
        <v>49</v>
      </c>
      <c r="B20" s="3" t="s">
        <v>13</v>
      </c>
      <c r="Q20" s="4">
        <v>1252</v>
      </c>
    </row>
    <row r="21" spans="1:23" ht="18" x14ac:dyDescent="0.25">
      <c r="A21" s="4">
        <v>113</v>
      </c>
      <c r="B21" s="3" t="s">
        <v>13</v>
      </c>
      <c r="Q21" s="4">
        <v>176</v>
      </c>
    </row>
    <row r="22" spans="1:23" ht="18" x14ac:dyDescent="0.25">
      <c r="A22" s="4">
        <v>127</v>
      </c>
      <c r="B22" s="3" t="s">
        <v>13</v>
      </c>
      <c r="Q22" s="4">
        <v>272</v>
      </c>
    </row>
    <row r="23" spans="1:23" ht="18" x14ac:dyDescent="0.25">
      <c r="A23" s="4">
        <v>139</v>
      </c>
      <c r="B23" s="3" t="s">
        <v>13</v>
      </c>
      <c r="Q23" s="4">
        <v>613</v>
      </c>
    </row>
    <row r="24" spans="1:23" ht="18" x14ac:dyDescent="0.25">
      <c r="A24" s="4">
        <v>265</v>
      </c>
      <c r="B24" s="3" t="s">
        <v>13</v>
      </c>
      <c r="Q24" s="4">
        <v>638</v>
      </c>
    </row>
    <row r="25" spans="1:23" ht="18" x14ac:dyDescent="0.25">
      <c r="A25" s="4">
        <v>265</v>
      </c>
      <c r="B25" s="3" t="s">
        <v>13</v>
      </c>
    </row>
    <row r="26" spans="1:23" ht="18" x14ac:dyDescent="0.25">
      <c r="A26" s="4">
        <v>303</v>
      </c>
      <c r="B26" s="3" t="s">
        <v>13</v>
      </c>
    </row>
    <row r="27" spans="1:23" ht="18" x14ac:dyDescent="0.25">
      <c r="A27" s="4">
        <v>590</v>
      </c>
      <c r="B27" s="3" t="s">
        <v>13</v>
      </c>
    </row>
    <row r="28" spans="1:23" ht="18" x14ac:dyDescent="0.25">
      <c r="A28" s="4">
        <v>957</v>
      </c>
      <c r="B28" s="3" t="s">
        <v>13</v>
      </c>
    </row>
    <row r="29" spans="1:23" ht="18" x14ac:dyDescent="0.25">
      <c r="A29" s="4">
        <v>972</v>
      </c>
      <c r="B29" s="3" t="s">
        <v>13</v>
      </c>
    </row>
    <row r="30" spans="1:23" ht="18" x14ac:dyDescent="0.25">
      <c r="A30" s="4">
        <v>75</v>
      </c>
      <c r="B30" s="3" t="s">
        <v>13</v>
      </c>
    </row>
    <row r="31" spans="1:23" ht="18" x14ac:dyDescent="0.25">
      <c r="A31" s="4">
        <v>189</v>
      </c>
      <c r="B31" s="3" t="s">
        <v>13</v>
      </c>
    </row>
    <row r="32" spans="1:23" ht="18" x14ac:dyDescent="0.25">
      <c r="A32" s="4">
        <v>273</v>
      </c>
      <c r="B32" s="3" t="s">
        <v>13</v>
      </c>
    </row>
    <row r="33" spans="1:2" ht="18" x14ac:dyDescent="0.25">
      <c r="A33" s="4">
        <v>277</v>
      </c>
      <c r="B33" s="3" t="s">
        <v>13</v>
      </c>
    </row>
    <row r="34" spans="1:2" ht="18" x14ac:dyDescent="0.25">
      <c r="A34" s="4">
        <v>466</v>
      </c>
      <c r="B34" s="3" t="s">
        <v>13</v>
      </c>
    </row>
    <row r="35" spans="1:2" ht="18" x14ac:dyDescent="0.25">
      <c r="A35" s="4">
        <v>702</v>
      </c>
      <c r="B35" s="3" t="s">
        <v>13</v>
      </c>
    </row>
    <row r="36" spans="1:2" ht="18" x14ac:dyDescent="0.25">
      <c r="A36" s="4">
        <v>762</v>
      </c>
      <c r="B36" s="3" t="s">
        <v>13</v>
      </c>
    </row>
    <row r="37" spans="1:2" ht="18" x14ac:dyDescent="0.25">
      <c r="A37" s="4">
        <v>1252</v>
      </c>
      <c r="B37" s="3" t="s">
        <v>13</v>
      </c>
    </row>
    <row r="38" spans="1:2" ht="18" x14ac:dyDescent="0.25">
      <c r="A38" s="4">
        <v>176</v>
      </c>
      <c r="B38" s="3" t="s">
        <v>13</v>
      </c>
    </row>
    <row r="39" spans="1:2" ht="18" x14ac:dyDescent="0.25">
      <c r="A39" s="4">
        <v>272</v>
      </c>
      <c r="B39" s="3" t="s">
        <v>13</v>
      </c>
    </row>
    <row r="40" spans="1:2" ht="18" x14ac:dyDescent="0.25">
      <c r="A40" s="4">
        <v>613</v>
      </c>
      <c r="B40" s="3" t="s">
        <v>13</v>
      </c>
    </row>
    <row r="41" spans="1:2" ht="18" x14ac:dyDescent="0.25">
      <c r="A41" s="4">
        <v>638</v>
      </c>
      <c r="B41" s="3" t="s">
        <v>13</v>
      </c>
    </row>
    <row r="42" spans="1:2" x14ac:dyDescent="0.25">
      <c r="A42" s="6"/>
      <c r="B42" s="5"/>
    </row>
    <row r="43" spans="1:2" ht="18.75" x14ac:dyDescent="0.3">
      <c r="A43" s="6"/>
      <c r="B43" s="7"/>
    </row>
    <row r="44" spans="1:2" ht="18" x14ac:dyDescent="0.25">
      <c r="A44" s="6"/>
      <c r="B44" s="8" t="s">
        <v>30</v>
      </c>
    </row>
    <row r="45" spans="1:2" ht="18" x14ac:dyDescent="0.25">
      <c r="A45" s="6"/>
      <c r="B45" s="8" t="s">
        <v>31</v>
      </c>
    </row>
    <row r="46" spans="1:2" ht="18" x14ac:dyDescent="0.25">
      <c r="A46" s="6"/>
      <c r="B46" s="8" t="s">
        <v>32</v>
      </c>
    </row>
    <row r="47" spans="1:2" ht="18" x14ac:dyDescent="0.25">
      <c r="A47" s="6"/>
      <c r="B47" s="8" t="s">
        <v>33</v>
      </c>
    </row>
    <row r="48" spans="1:2" ht="18" x14ac:dyDescent="0.25">
      <c r="A48" s="6"/>
      <c r="B48" s="8" t="s">
        <v>34</v>
      </c>
    </row>
    <row r="49" spans="1:2" ht="18" x14ac:dyDescent="0.25">
      <c r="A49" s="6"/>
      <c r="B49" s="8" t="s">
        <v>35</v>
      </c>
    </row>
    <row r="50" spans="1:2" ht="18" x14ac:dyDescent="0.25">
      <c r="A50" s="5"/>
      <c r="B50" s="8" t="s">
        <v>36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zoomScale="81" workbookViewId="0">
      <selection activeCell="P41" sqref="P41"/>
    </sheetView>
  </sheetViews>
  <sheetFormatPr defaultColWidth="8.85546875" defaultRowHeight="15" x14ac:dyDescent="0.25"/>
  <cols>
    <col min="1" max="1" width="11.28515625" bestFit="1" customWidth="1"/>
    <col min="2" max="2" width="12.42578125" bestFit="1" customWidth="1"/>
    <col min="4" max="4" width="21.42578125" bestFit="1" customWidth="1"/>
    <col min="5" max="5" width="9.28515625" bestFit="1" customWidth="1"/>
    <col min="6" max="6" width="10.28515625" bestFit="1" customWidth="1"/>
    <col min="7" max="7" width="9.28515625" bestFit="1" customWidth="1"/>
    <col min="8" max="9" width="13.28515625" bestFit="1" customWidth="1"/>
    <col min="10" max="11" width="9.28515625" bestFit="1" customWidth="1"/>
    <col min="12" max="12" width="12.85546875" bestFit="1" customWidth="1"/>
  </cols>
  <sheetData>
    <row r="1" spans="1:5" ht="23.25" x14ac:dyDescent="0.35">
      <c r="A1" s="1" t="s">
        <v>10</v>
      </c>
      <c r="B1" s="1" t="s">
        <v>11</v>
      </c>
    </row>
    <row r="2" spans="1:5" ht="18" x14ac:dyDescent="0.25">
      <c r="A2" s="4">
        <v>31</v>
      </c>
      <c r="B2" s="4">
        <v>14</v>
      </c>
    </row>
    <row r="3" spans="1:5" ht="18" x14ac:dyDescent="0.25">
      <c r="A3" s="4">
        <v>49</v>
      </c>
      <c r="B3" s="4">
        <v>14</v>
      </c>
    </row>
    <row r="4" spans="1:5" ht="18" x14ac:dyDescent="0.25">
      <c r="A4" s="4">
        <v>78</v>
      </c>
      <c r="B4" s="4">
        <v>13</v>
      </c>
    </row>
    <row r="5" spans="1:5" ht="18" x14ac:dyDescent="0.25">
      <c r="A5" s="4">
        <v>113</v>
      </c>
      <c r="B5" s="4">
        <v>13</v>
      </c>
    </row>
    <row r="6" spans="1:5" ht="18" x14ac:dyDescent="0.25">
      <c r="A6" s="4">
        <v>121</v>
      </c>
      <c r="B6" s="4">
        <v>12</v>
      </c>
    </row>
    <row r="7" spans="1:5" ht="18" x14ac:dyDescent="0.25">
      <c r="A7" s="4">
        <v>127</v>
      </c>
      <c r="B7" s="4">
        <v>12</v>
      </c>
    </row>
    <row r="8" spans="1:5" ht="18" x14ac:dyDescent="0.25">
      <c r="A8" s="4">
        <v>139</v>
      </c>
      <c r="B8" s="4">
        <v>11</v>
      </c>
    </row>
    <row r="9" spans="1:5" ht="18" x14ac:dyDescent="0.25">
      <c r="A9" s="4">
        <v>230</v>
      </c>
      <c r="B9" s="4">
        <v>9</v>
      </c>
    </row>
    <row r="10" spans="1:5" ht="18" x14ac:dyDescent="0.25">
      <c r="A10" s="4">
        <v>265</v>
      </c>
      <c r="B10" s="4">
        <v>9</v>
      </c>
    </row>
    <row r="11" spans="1:5" ht="18" x14ac:dyDescent="0.25">
      <c r="A11" s="4">
        <v>265</v>
      </c>
      <c r="B11" s="4">
        <v>8</v>
      </c>
    </row>
    <row r="12" spans="1:5" ht="18" x14ac:dyDescent="0.25">
      <c r="A12" s="4">
        <v>288</v>
      </c>
      <c r="B12" s="4">
        <v>8</v>
      </c>
    </row>
    <row r="13" spans="1:5" ht="18" x14ac:dyDescent="0.25">
      <c r="A13" s="4">
        <v>339</v>
      </c>
      <c r="B13" s="4">
        <v>7</v>
      </c>
    </row>
    <row r="14" spans="1:5" ht="18" x14ac:dyDescent="0.25">
      <c r="A14" s="4">
        <v>522</v>
      </c>
      <c r="B14" s="4">
        <v>6</v>
      </c>
    </row>
    <row r="15" spans="1:5" ht="18" x14ac:dyDescent="0.25">
      <c r="A15" s="4">
        <v>649</v>
      </c>
      <c r="B15" s="4">
        <v>2</v>
      </c>
      <c r="D15" s="36" t="s">
        <v>64</v>
      </c>
      <c r="E15" s="36">
        <f>CORREL(A2:A41,B2:B41)</f>
        <v>-0.94770726468004396</v>
      </c>
    </row>
    <row r="16" spans="1:5" ht="18" x14ac:dyDescent="0.25">
      <c r="A16" s="4">
        <v>172</v>
      </c>
      <c r="B16" s="4">
        <v>11</v>
      </c>
    </row>
    <row r="17" spans="1:9" ht="18" x14ac:dyDescent="0.25">
      <c r="A17" s="4">
        <v>250</v>
      </c>
      <c r="B17" s="4">
        <v>9</v>
      </c>
    </row>
    <row r="18" spans="1:9" ht="18" x14ac:dyDescent="0.25">
      <c r="A18" s="4">
        <v>303</v>
      </c>
      <c r="B18" s="4">
        <v>7</v>
      </c>
    </row>
    <row r="19" spans="1:9" ht="18" x14ac:dyDescent="0.25">
      <c r="A19" s="4">
        <v>578</v>
      </c>
      <c r="B19" s="4">
        <v>5</v>
      </c>
      <c r="D19" t="s">
        <v>65</v>
      </c>
    </row>
    <row r="20" spans="1:9" ht="18.75" thickBot="1" x14ac:dyDescent="0.3">
      <c r="A20" s="4">
        <v>590</v>
      </c>
      <c r="B20" s="4">
        <v>4</v>
      </c>
    </row>
    <row r="21" spans="1:9" ht="18" x14ac:dyDescent="0.25">
      <c r="A21" s="4">
        <v>740</v>
      </c>
      <c r="B21" s="4">
        <v>2</v>
      </c>
      <c r="D21" s="35" t="s">
        <v>66</v>
      </c>
      <c r="E21" s="35"/>
    </row>
    <row r="22" spans="1:9" ht="18" x14ac:dyDescent="0.25">
      <c r="A22" s="4">
        <v>957</v>
      </c>
      <c r="B22" s="4">
        <v>1</v>
      </c>
      <c r="D22" s="36" t="s">
        <v>67</v>
      </c>
      <c r="E22" s="36">
        <v>0.94770726468004407</v>
      </c>
    </row>
    <row r="23" spans="1:9" ht="18" x14ac:dyDescent="0.25">
      <c r="A23" s="4">
        <v>972</v>
      </c>
      <c r="B23" s="4">
        <v>1</v>
      </c>
      <c r="D23" s="36" t="s">
        <v>68</v>
      </c>
      <c r="E23" s="36">
        <v>0.89814905952733115</v>
      </c>
    </row>
    <row r="24" spans="1:9" ht="18" x14ac:dyDescent="0.25">
      <c r="A24" s="4">
        <v>75</v>
      </c>
      <c r="B24" s="4">
        <v>14</v>
      </c>
      <c r="D24" t="s">
        <v>69</v>
      </c>
      <c r="E24">
        <v>0.8954687716201557</v>
      </c>
    </row>
    <row r="25" spans="1:9" ht="18" x14ac:dyDescent="0.25">
      <c r="A25" s="4">
        <v>120</v>
      </c>
      <c r="B25" s="4">
        <v>12</v>
      </c>
      <c r="D25" t="s">
        <v>51</v>
      </c>
      <c r="E25">
        <v>94.540494453861925</v>
      </c>
    </row>
    <row r="26" spans="1:9" ht="18.75" thickBot="1" x14ac:dyDescent="0.3">
      <c r="A26" s="4">
        <v>138</v>
      </c>
      <c r="B26" s="4">
        <v>11</v>
      </c>
      <c r="D26" s="33" t="s">
        <v>70</v>
      </c>
      <c r="E26" s="33">
        <v>40</v>
      </c>
    </row>
    <row r="27" spans="1:9" ht="18" x14ac:dyDescent="0.25">
      <c r="A27" s="4">
        <v>189</v>
      </c>
      <c r="B27" s="4">
        <v>10</v>
      </c>
    </row>
    <row r="28" spans="1:9" ht="18.75" thickBot="1" x14ac:dyDescent="0.3">
      <c r="A28" s="4">
        <v>273</v>
      </c>
      <c r="B28" s="4">
        <v>8</v>
      </c>
      <c r="D28" t="s">
        <v>71</v>
      </c>
    </row>
    <row r="29" spans="1:9" ht="18" x14ac:dyDescent="0.25">
      <c r="A29" s="4">
        <v>277</v>
      </c>
      <c r="B29" s="4">
        <v>8</v>
      </c>
      <c r="D29" s="34"/>
      <c r="E29" s="34" t="s">
        <v>75</v>
      </c>
      <c r="F29" s="34" t="s">
        <v>76</v>
      </c>
      <c r="G29" s="34" t="s">
        <v>77</v>
      </c>
      <c r="H29" s="34" t="s">
        <v>78</v>
      </c>
      <c r="I29" s="34" t="s">
        <v>79</v>
      </c>
    </row>
    <row r="30" spans="1:9" ht="18" x14ac:dyDescent="0.25">
      <c r="A30" s="4">
        <v>316</v>
      </c>
      <c r="B30" s="4">
        <v>7</v>
      </c>
      <c r="D30" t="s">
        <v>72</v>
      </c>
      <c r="E30">
        <v>1</v>
      </c>
      <c r="F30">
        <v>2995040.5815199334</v>
      </c>
      <c r="G30">
        <v>2995040.5815199334</v>
      </c>
      <c r="H30">
        <v>335.09424757051778</v>
      </c>
      <c r="I30">
        <v>1.917034377044117E-20</v>
      </c>
    </row>
    <row r="31" spans="1:9" ht="18" x14ac:dyDescent="0.25">
      <c r="A31" s="4">
        <v>466</v>
      </c>
      <c r="B31" s="4">
        <v>6</v>
      </c>
      <c r="D31" t="s">
        <v>73</v>
      </c>
      <c r="E31">
        <v>38</v>
      </c>
      <c r="F31" s="36">
        <v>339640.39348006644</v>
      </c>
      <c r="G31">
        <v>8937.9050915806965</v>
      </c>
    </row>
    <row r="32" spans="1:9" ht="18.75" thickBot="1" x14ac:dyDescent="0.3">
      <c r="A32" s="4">
        <v>656</v>
      </c>
      <c r="B32" s="4">
        <v>2</v>
      </c>
      <c r="D32" s="33" t="s">
        <v>40</v>
      </c>
      <c r="E32" s="33">
        <v>39</v>
      </c>
      <c r="F32" s="33">
        <v>3334680.9749999996</v>
      </c>
      <c r="G32" s="33"/>
      <c r="H32" s="33"/>
      <c r="I32" s="33"/>
    </row>
    <row r="33" spans="1:13" ht="18.75" thickBot="1" x14ac:dyDescent="0.3">
      <c r="A33" s="4">
        <v>702</v>
      </c>
      <c r="B33" s="4">
        <v>2</v>
      </c>
    </row>
    <row r="34" spans="1:13" ht="18" x14ac:dyDescent="0.25">
      <c r="A34" s="4">
        <v>762</v>
      </c>
      <c r="B34" s="4">
        <v>0</v>
      </c>
      <c r="D34" s="34"/>
      <c r="E34" s="34" t="s">
        <v>80</v>
      </c>
      <c r="F34" s="34" t="s">
        <v>51</v>
      </c>
      <c r="G34" s="34" t="s">
        <v>81</v>
      </c>
      <c r="H34" s="34" t="s">
        <v>82</v>
      </c>
      <c r="I34" s="34" t="s">
        <v>83</v>
      </c>
      <c r="J34" s="34" t="s">
        <v>84</v>
      </c>
      <c r="K34" s="34" t="s">
        <v>85</v>
      </c>
      <c r="L34" s="34" t="s">
        <v>86</v>
      </c>
    </row>
    <row r="35" spans="1:13" ht="18" x14ac:dyDescent="0.25">
      <c r="A35" s="4">
        <v>1252</v>
      </c>
      <c r="B35" s="4">
        <v>0</v>
      </c>
      <c r="D35" t="s">
        <v>74</v>
      </c>
      <c r="E35" s="36">
        <v>865.26557308970109</v>
      </c>
      <c r="F35">
        <v>29.711596565872952</v>
      </c>
      <c r="G35">
        <v>29.122150039003763</v>
      </c>
      <c r="H35">
        <v>1.3550143306760152E-27</v>
      </c>
      <c r="I35">
        <v>805.11759040124093</v>
      </c>
      <c r="J35">
        <v>925.41355577816125</v>
      </c>
      <c r="K35">
        <v>805.11759040124093</v>
      </c>
      <c r="L35">
        <v>925.41355577816125</v>
      </c>
    </row>
    <row r="36" spans="1:13" ht="18.75" thickBot="1" x14ac:dyDescent="0.3">
      <c r="A36" s="4">
        <v>176</v>
      </c>
      <c r="B36" s="4">
        <v>11</v>
      </c>
      <c r="D36" s="33" t="s">
        <v>11</v>
      </c>
      <c r="E36" s="42">
        <v>-64.389119601328915</v>
      </c>
      <c r="F36" s="33">
        <v>3.5174586499053366</v>
      </c>
      <c r="G36" s="33">
        <v>-18.30557968408862</v>
      </c>
      <c r="H36" s="33">
        <v>1.9170343770441035E-20</v>
      </c>
      <c r="I36" s="33">
        <v>-71.509842363998956</v>
      </c>
      <c r="J36" s="33">
        <v>-57.268396838658873</v>
      </c>
      <c r="K36" s="33">
        <v>-71.509842363998956</v>
      </c>
      <c r="L36" s="33">
        <v>-57.268396838658873</v>
      </c>
    </row>
    <row r="37" spans="1:13" ht="18" x14ac:dyDescent="0.25">
      <c r="A37" s="4">
        <v>272</v>
      </c>
      <c r="B37" s="4">
        <v>8</v>
      </c>
    </row>
    <row r="38" spans="1:13" ht="18" x14ac:dyDescent="0.25">
      <c r="A38" s="4">
        <v>416</v>
      </c>
      <c r="B38" s="4">
        <v>7</v>
      </c>
    </row>
    <row r="39" spans="1:13" ht="18" x14ac:dyDescent="0.25">
      <c r="A39" s="4">
        <v>613</v>
      </c>
      <c r="B39" s="4">
        <v>3</v>
      </c>
      <c r="L39" s="36" t="s">
        <v>93</v>
      </c>
      <c r="M39" s="36">
        <f>E35</f>
        <v>865.26557308970109</v>
      </c>
    </row>
    <row r="40" spans="1:13" ht="18" x14ac:dyDescent="0.25">
      <c r="A40" s="4">
        <v>638</v>
      </c>
      <c r="B40" s="4">
        <v>3</v>
      </c>
      <c r="D40" t="s">
        <v>87</v>
      </c>
      <c r="H40" t="s">
        <v>91</v>
      </c>
      <c r="L40" s="36" t="s">
        <v>94</v>
      </c>
      <c r="M40" s="36">
        <f>E36</f>
        <v>-64.389119601328915</v>
      </c>
    </row>
    <row r="41" spans="1:13" ht="18.75" thickBot="1" x14ac:dyDescent="0.3">
      <c r="A41" s="4">
        <v>690</v>
      </c>
      <c r="B41" s="4">
        <v>2</v>
      </c>
      <c r="L41" s="36" t="s">
        <v>95</v>
      </c>
      <c r="M41" s="36">
        <v>10</v>
      </c>
    </row>
    <row r="42" spans="1:13" x14ac:dyDescent="0.25">
      <c r="A42" s="6"/>
      <c r="B42" s="5"/>
      <c r="D42" s="34" t="s">
        <v>88</v>
      </c>
      <c r="E42" s="34" t="s">
        <v>89</v>
      </c>
      <c r="F42" s="34" t="s">
        <v>90</v>
      </c>
      <c r="H42" s="34" t="s">
        <v>92</v>
      </c>
      <c r="I42" s="34" t="s">
        <v>10</v>
      </c>
      <c r="L42" s="36" t="s">
        <v>96</v>
      </c>
      <c r="M42" s="36">
        <f>M39+(M40*M41)</f>
        <v>221.37437707641197</v>
      </c>
    </row>
    <row r="43" spans="1:13" x14ac:dyDescent="0.25">
      <c r="A43" s="6"/>
      <c r="B43" s="5"/>
      <c r="D43">
        <v>1</v>
      </c>
      <c r="E43">
        <v>-36.182101328903741</v>
      </c>
      <c r="F43">
        <v>67.182101328903741</v>
      </c>
      <c r="H43">
        <v>1.25</v>
      </c>
      <c r="I43">
        <v>31</v>
      </c>
    </row>
    <row r="44" spans="1:13" x14ac:dyDescent="0.25">
      <c r="A44" s="6"/>
      <c r="B44" s="5"/>
      <c r="D44">
        <v>2</v>
      </c>
      <c r="E44">
        <v>-36.182101328903741</v>
      </c>
      <c r="F44">
        <v>85.182101328903741</v>
      </c>
      <c r="H44">
        <v>3.75</v>
      </c>
      <c r="I44">
        <v>49</v>
      </c>
    </row>
    <row r="45" spans="1:13" x14ac:dyDescent="0.25">
      <c r="A45" s="6"/>
      <c r="B45" s="5"/>
      <c r="D45">
        <v>3</v>
      </c>
      <c r="E45">
        <v>28.207018272425216</v>
      </c>
      <c r="F45">
        <v>49.792981727574784</v>
      </c>
      <c r="H45">
        <v>6.25</v>
      </c>
      <c r="I45">
        <v>75</v>
      </c>
    </row>
    <row r="46" spans="1:13" x14ac:dyDescent="0.25">
      <c r="A46" s="6"/>
      <c r="B46" s="5"/>
      <c r="D46">
        <v>4</v>
      </c>
      <c r="E46">
        <v>28.207018272425216</v>
      </c>
      <c r="F46">
        <v>84.792981727574784</v>
      </c>
      <c r="H46">
        <v>8.75</v>
      </c>
      <c r="I46">
        <v>78</v>
      </c>
    </row>
    <row r="47" spans="1:13" x14ac:dyDescent="0.25">
      <c r="A47" s="6"/>
      <c r="B47" s="5"/>
      <c r="D47">
        <v>5</v>
      </c>
      <c r="E47">
        <v>92.59613787375406</v>
      </c>
      <c r="F47">
        <v>28.40386212624594</v>
      </c>
      <c r="H47">
        <v>11.25</v>
      </c>
      <c r="I47">
        <v>113</v>
      </c>
    </row>
    <row r="48" spans="1:13" x14ac:dyDescent="0.25">
      <c r="A48" s="6"/>
      <c r="B48" s="5"/>
      <c r="D48">
        <v>6</v>
      </c>
      <c r="E48">
        <v>92.59613787375406</v>
      </c>
      <c r="F48">
        <v>34.40386212624594</v>
      </c>
      <c r="H48">
        <v>13.75</v>
      </c>
      <c r="I48">
        <v>120</v>
      </c>
    </row>
    <row r="49" spans="1:9" x14ac:dyDescent="0.25">
      <c r="A49" s="6"/>
      <c r="B49" s="5"/>
      <c r="D49">
        <v>7</v>
      </c>
      <c r="E49">
        <v>156.98525747508302</v>
      </c>
      <c r="F49">
        <v>-17.985257475083017</v>
      </c>
      <c r="H49">
        <v>16.25</v>
      </c>
      <c r="I49">
        <v>121</v>
      </c>
    </row>
    <row r="50" spans="1:9" x14ac:dyDescent="0.25">
      <c r="A50" s="5"/>
      <c r="B50" s="5"/>
      <c r="D50">
        <v>8</v>
      </c>
      <c r="E50">
        <v>285.76349667774082</v>
      </c>
      <c r="F50">
        <v>-55.763496677740818</v>
      </c>
      <c r="H50">
        <v>18.75</v>
      </c>
      <c r="I50">
        <v>127</v>
      </c>
    </row>
    <row r="51" spans="1:9" x14ac:dyDescent="0.25">
      <c r="D51">
        <v>9</v>
      </c>
      <c r="E51">
        <v>285.76349667774082</v>
      </c>
      <c r="F51">
        <v>-20.763496677740818</v>
      </c>
      <c r="H51">
        <v>21.25</v>
      </c>
      <c r="I51">
        <v>138</v>
      </c>
    </row>
    <row r="52" spans="1:9" x14ac:dyDescent="0.25">
      <c r="D52">
        <v>10</v>
      </c>
      <c r="E52">
        <v>350.15261627906978</v>
      </c>
      <c r="F52">
        <v>-85.152616279069775</v>
      </c>
      <c r="H52">
        <v>23.75</v>
      </c>
      <c r="I52">
        <v>139</v>
      </c>
    </row>
    <row r="53" spans="1:9" x14ac:dyDescent="0.25">
      <c r="D53">
        <v>11</v>
      </c>
      <c r="E53">
        <v>350.15261627906978</v>
      </c>
      <c r="F53">
        <v>-62.152616279069775</v>
      </c>
      <c r="H53">
        <v>26.25</v>
      </c>
      <c r="I53">
        <v>172</v>
      </c>
    </row>
    <row r="54" spans="1:9" x14ac:dyDescent="0.25">
      <c r="D54">
        <v>12</v>
      </c>
      <c r="E54">
        <v>414.54173588039868</v>
      </c>
      <c r="F54">
        <v>-75.541735880398676</v>
      </c>
      <c r="H54">
        <v>28.75</v>
      </c>
      <c r="I54">
        <v>176</v>
      </c>
    </row>
    <row r="55" spans="1:9" x14ac:dyDescent="0.25">
      <c r="D55">
        <v>13</v>
      </c>
      <c r="E55">
        <v>478.93085548172758</v>
      </c>
      <c r="F55">
        <v>43.069144518272424</v>
      </c>
      <c r="H55">
        <v>31.25</v>
      </c>
      <c r="I55">
        <v>189</v>
      </c>
    </row>
    <row r="56" spans="1:9" x14ac:dyDescent="0.25">
      <c r="D56">
        <v>14</v>
      </c>
      <c r="E56">
        <v>736.48733388704329</v>
      </c>
      <c r="F56">
        <v>-87.487333887043292</v>
      </c>
      <c r="H56">
        <v>33.75</v>
      </c>
      <c r="I56">
        <v>230</v>
      </c>
    </row>
    <row r="57" spans="1:9" x14ac:dyDescent="0.25">
      <c r="D57">
        <v>15</v>
      </c>
      <c r="E57">
        <v>156.98525747508302</v>
      </c>
      <c r="F57">
        <v>15.014742524916983</v>
      </c>
      <c r="H57">
        <v>36.25</v>
      </c>
      <c r="I57">
        <v>250</v>
      </c>
    </row>
    <row r="58" spans="1:9" x14ac:dyDescent="0.25">
      <c r="D58">
        <v>16</v>
      </c>
      <c r="E58">
        <v>285.76349667774082</v>
      </c>
      <c r="F58">
        <v>-35.763496677740818</v>
      </c>
      <c r="H58">
        <v>38.75</v>
      </c>
      <c r="I58">
        <v>265</v>
      </c>
    </row>
    <row r="59" spans="1:9" x14ac:dyDescent="0.25">
      <c r="D59">
        <v>17</v>
      </c>
      <c r="E59">
        <v>414.54173588039868</v>
      </c>
      <c r="F59">
        <v>-111.54173588039868</v>
      </c>
      <c r="H59">
        <v>41.25</v>
      </c>
      <c r="I59">
        <v>265</v>
      </c>
    </row>
    <row r="60" spans="1:9" x14ac:dyDescent="0.25">
      <c r="D60">
        <v>18</v>
      </c>
      <c r="E60">
        <v>543.31997508305653</v>
      </c>
      <c r="F60">
        <v>34.680024916943466</v>
      </c>
      <c r="H60">
        <v>43.75</v>
      </c>
      <c r="I60">
        <v>272</v>
      </c>
    </row>
    <row r="61" spans="1:9" x14ac:dyDescent="0.25">
      <c r="D61">
        <v>19</v>
      </c>
      <c r="E61">
        <v>607.70909468438549</v>
      </c>
      <c r="F61">
        <v>-17.709094684385491</v>
      </c>
      <c r="H61">
        <v>46.25</v>
      </c>
      <c r="I61">
        <v>273</v>
      </c>
    </row>
    <row r="62" spans="1:9" x14ac:dyDescent="0.25">
      <c r="D62">
        <v>20</v>
      </c>
      <c r="E62">
        <v>736.48733388704329</v>
      </c>
      <c r="F62">
        <v>3.5126661129567083</v>
      </c>
      <c r="H62">
        <v>48.75</v>
      </c>
      <c r="I62">
        <v>277</v>
      </c>
    </row>
    <row r="63" spans="1:9" x14ac:dyDescent="0.25">
      <c r="D63">
        <v>21</v>
      </c>
      <c r="E63">
        <v>800.87645348837214</v>
      </c>
      <c r="F63">
        <v>156.12354651162786</v>
      </c>
      <c r="H63">
        <v>51.25</v>
      </c>
      <c r="I63">
        <v>288</v>
      </c>
    </row>
    <row r="64" spans="1:9" x14ac:dyDescent="0.25">
      <c r="D64">
        <v>22</v>
      </c>
      <c r="E64">
        <v>800.87645348837214</v>
      </c>
      <c r="F64">
        <v>171.12354651162786</v>
      </c>
      <c r="H64">
        <v>53.75</v>
      </c>
      <c r="I64">
        <v>303</v>
      </c>
    </row>
    <row r="65" spans="4:9" x14ac:dyDescent="0.25">
      <c r="D65">
        <v>23</v>
      </c>
      <c r="E65">
        <v>-36.182101328903741</v>
      </c>
      <c r="F65">
        <v>111.18210132890374</v>
      </c>
      <c r="H65">
        <v>56.25</v>
      </c>
      <c r="I65">
        <v>316</v>
      </c>
    </row>
    <row r="66" spans="4:9" x14ac:dyDescent="0.25">
      <c r="D66">
        <v>24</v>
      </c>
      <c r="E66">
        <v>92.59613787375406</v>
      </c>
      <c r="F66">
        <v>27.40386212624594</v>
      </c>
      <c r="H66">
        <v>58.75</v>
      </c>
      <c r="I66">
        <v>339</v>
      </c>
    </row>
    <row r="67" spans="4:9" x14ac:dyDescent="0.25">
      <c r="D67">
        <v>25</v>
      </c>
      <c r="E67">
        <v>156.98525747508302</v>
      </c>
      <c r="F67">
        <v>-18.985257475083017</v>
      </c>
      <c r="H67">
        <v>61.25</v>
      </c>
      <c r="I67">
        <v>416</v>
      </c>
    </row>
    <row r="68" spans="4:9" x14ac:dyDescent="0.25">
      <c r="D68">
        <v>26</v>
      </c>
      <c r="E68">
        <v>221.37437707641197</v>
      </c>
      <c r="F68">
        <v>-32.374377076411974</v>
      </c>
      <c r="H68">
        <v>63.75</v>
      </c>
      <c r="I68">
        <v>466</v>
      </c>
    </row>
    <row r="69" spans="4:9" x14ac:dyDescent="0.25">
      <c r="D69">
        <v>27</v>
      </c>
      <c r="E69">
        <v>350.15261627906978</v>
      </c>
      <c r="F69">
        <v>-77.152616279069775</v>
      </c>
      <c r="H69">
        <v>66.25</v>
      </c>
      <c r="I69">
        <v>522</v>
      </c>
    </row>
    <row r="70" spans="4:9" x14ac:dyDescent="0.25">
      <c r="D70">
        <v>28</v>
      </c>
      <c r="E70">
        <v>350.15261627906978</v>
      </c>
      <c r="F70">
        <v>-73.152616279069775</v>
      </c>
      <c r="H70">
        <v>68.75</v>
      </c>
      <c r="I70">
        <v>578</v>
      </c>
    </row>
    <row r="71" spans="4:9" x14ac:dyDescent="0.25">
      <c r="D71">
        <v>29</v>
      </c>
      <c r="E71">
        <v>414.54173588039868</v>
      </c>
      <c r="F71">
        <v>-98.541735880398676</v>
      </c>
      <c r="H71">
        <v>71.25</v>
      </c>
      <c r="I71">
        <v>590</v>
      </c>
    </row>
    <row r="72" spans="4:9" x14ac:dyDescent="0.25">
      <c r="D72">
        <v>30</v>
      </c>
      <c r="E72">
        <v>478.93085548172758</v>
      </c>
      <c r="F72">
        <v>-12.930855481727576</v>
      </c>
      <c r="H72">
        <v>73.75</v>
      </c>
      <c r="I72">
        <v>613</v>
      </c>
    </row>
    <row r="73" spans="4:9" x14ac:dyDescent="0.25">
      <c r="D73">
        <v>31</v>
      </c>
      <c r="E73">
        <v>736.48733388704329</v>
      </c>
      <c r="F73">
        <v>-80.487333887043292</v>
      </c>
      <c r="H73">
        <v>76.25</v>
      </c>
      <c r="I73">
        <v>638</v>
      </c>
    </row>
    <row r="74" spans="4:9" x14ac:dyDescent="0.25">
      <c r="D74">
        <v>32</v>
      </c>
      <c r="E74">
        <v>736.48733388704329</v>
      </c>
      <c r="F74">
        <v>-34.487333887043292</v>
      </c>
      <c r="H74">
        <v>78.75</v>
      </c>
      <c r="I74">
        <v>649</v>
      </c>
    </row>
    <row r="75" spans="4:9" x14ac:dyDescent="0.25">
      <c r="D75">
        <v>33</v>
      </c>
      <c r="E75">
        <v>865.26557308970109</v>
      </c>
      <c r="F75">
        <v>-103.26557308970109</v>
      </c>
      <c r="H75">
        <v>81.25</v>
      </c>
      <c r="I75">
        <v>656</v>
      </c>
    </row>
    <row r="76" spans="4:9" x14ac:dyDescent="0.25">
      <c r="D76">
        <v>34</v>
      </c>
      <c r="E76">
        <v>865.26557308970109</v>
      </c>
      <c r="F76">
        <v>386.73442691029891</v>
      </c>
      <c r="H76">
        <v>83.75</v>
      </c>
      <c r="I76">
        <v>690</v>
      </c>
    </row>
    <row r="77" spans="4:9" x14ac:dyDescent="0.25">
      <c r="D77">
        <v>35</v>
      </c>
      <c r="E77">
        <v>156.98525747508302</v>
      </c>
      <c r="F77">
        <v>19.014742524916983</v>
      </c>
      <c r="H77">
        <v>86.25</v>
      </c>
      <c r="I77">
        <v>702</v>
      </c>
    </row>
    <row r="78" spans="4:9" x14ac:dyDescent="0.25">
      <c r="D78">
        <v>36</v>
      </c>
      <c r="E78">
        <v>350.15261627906978</v>
      </c>
      <c r="F78">
        <v>-78.152616279069775</v>
      </c>
      <c r="H78">
        <v>88.75</v>
      </c>
      <c r="I78">
        <v>740</v>
      </c>
    </row>
    <row r="79" spans="4:9" x14ac:dyDescent="0.25">
      <c r="D79">
        <v>37</v>
      </c>
      <c r="E79">
        <v>414.54173588039868</v>
      </c>
      <c r="F79">
        <v>1.4582641196013242</v>
      </c>
      <c r="H79">
        <v>91.25</v>
      </c>
      <c r="I79">
        <v>762</v>
      </c>
    </row>
    <row r="80" spans="4:9" x14ac:dyDescent="0.25">
      <c r="D80">
        <v>38</v>
      </c>
      <c r="E80">
        <v>672.09821428571433</v>
      </c>
      <c r="F80">
        <v>-59.098214285714334</v>
      </c>
      <c r="H80">
        <v>93.75</v>
      </c>
      <c r="I80">
        <v>957</v>
      </c>
    </row>
    <row r="81" spans="4:9" x14ac:dyDescent="0.25">
      <c r="D81">
        <v>39</v>
      </c>
      <c r="E81">
        <v>672.09821428571433</v>
      </c>
      <c r="F81">
        <v>-34.098214285714334</v>
      </c>
      <c r="H81">
        <v>96.25</v>
      </c>
      <c r="I81">
        <v>972</v>
      </c>
    </row>
    <row r="82" spans="4:9" ht="15.75" thickBot="1" x14ac:dyDescent="0.3">
      <c r="D82" s="33">
        <v>40</v>
      </c>
      <c r="E82" s="33">
        <v>736.48733388704329</v>
      </c>
      <c r="F82" s="33">
        <v>-46.487333887043292</v>
      </c>
      <c r="H82" s="33">
        <v>98.75</v>
      </c>
      <c r="I82" s="33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workbookViewId="0">
      <selection activeCell="P18" sqref="P18"/>
    </sheetView>
  </sheetViews>
  <sheetFormatPr defaultColWidth="8.85546875" defaultRowHeight="15" x14ac:dyDescent="0.25"/>
  <cols>
    <col min="1" max="1" width="11.140625" bestFit="1" customWidth="1"/>
    <col min="2" max="2" width="14.42578125" customWidth="1"/>
    <col min="3" max="3" width="13.85546875" bestFit="1" customWidth="1"/>
    <col min="6" max="6" width="18" bestFit="1" customWidth="1"/>
  </cols>
  <sheetData>
    <row r="1" spans="1:14" ht="23.25" x14ac:dyDescent="0.35">
      <c r="A1" s="1" t="s">
        <v>10</v>
      </c>
      <c r="B1" s="1" t="s">
        <v>1</v>
      </c>
      <c r="C1" t="s">
        <v>97</v>
      </c>
    </row>
    <row r="2" spans="1:14" ht="18" x14ac:dyDescent="0.25">
      <c r="A2" s="4">
        <v>31</v>
      </c>
      <c r="B2" s="3" t="s">
        <v>13</v>
      </c>
      <c r="C2">
        <f>IF(B2="Male",1,0)</f>
        <v>1</v>
      </c>
      <c r="M2" t="s">
        <v>13</v>
      </c>
      <c r="N2">
        <v>1</v>
      </c>
    </row>
    <row r="3" spans="1:14" ht="18" x14ac:dyDescent="0.25">
      <c r="A3" s="4">
        <v>49</v>
      </c>
      <c r="B3" s="3" t="s">
        <v>13</v>
      </c>
      <c r="C3">
        <f t="shared" ref="C3:C41" si="0">IF(B3="Male",1,0)</f>
        <v>1</v>
      </c>
      <c r="F3" t="s">
        <v>65</v>
      </c>
      <c r="M3" t="s">
        <v>20</v>
      </c>
      <c r="N3">
        <v>0</v>
      </c>
    </row>
    <row r="4" spans="1:14" ht="18.75" thickBot="1" x14ac:dyDescent="0.3">
      <c r="A4" s="4">
        <v>78</v>
      </c>
      <c r="B4" s="3" t="s">
        <v>20</v>
      </c>
      <c r="C4">
        <f t="shared" si="0"/>
        <v>0</v>
      </c>
    </row>
    <row r="5" spans="1:14" ht="18" x14ac:dyDescent="0.25">
      <c r="A5" s="4">
        <v>113</v>
      </c>
      <c r="B5" s="3" t="s">
        <v>13</v>
      </c>
      <c r="C5">
        <f t="shared" si="0"/>
        <v>1</v>
      </c>
      <c r="F5" s="35" t="s">
        <v>66</v>
      </c>
      <c r="G5" s="35"/>
    </row>
    <row r="6" spans="1:14" ht="18" x14ac:dyDescent="0.25">
      <c r="A6" s="4">
        <v>121</v>
      </c>
      <c r="B6" s="3" t="s">
        <v>20</v>
      </c>
      <c r="C6">
        <f t="shared" si="0"/>
        <v>0</v>
      </c>
      <c r="F6" t="s">
        <v>67</v>
      </c>
      <c r="G6">
        <v>7.2832474801816816E-2</v>
      </c>
    </row>
    <row r="7" spans="1:14" ht="18" x14ac:dyDescent="0.25">
      <c r="A7" s="4">
        <v>127</v>
      </c>
      <c r="B7" s="3" t="s">
        <v>13</v>
      </c>
      <c r="C7">
        <f t="shared" si="0"/>
        <v>1</v>
      </c>
      <c r="F7" t="s">
        <v>68</v>
      </c>
      <c r="G7" s="36">
        <v>5.3045693857572815E-3</v>
      </c>
    </row>
    <row r="8" spans="1:14" ht="18" x14ac:dyDescent="0.25">
      <c r="A8" s="4">
        <v>139</v>
      </c>
      <c r="B8" s="3" t="s">
        <v>13</v>
      </c>
      <c r="C8">
        <f t="shared" si="0"/>
        <v>1</v>
      </c>
      <c r="F8" t="s">
        <v>69</v>
      </c>
      <c r="G8">
        <v>-2.0871626156722788E-2</v>
      </c>
    </row>
    <row r="9" spans="1:14" ht="18" x14ac:dyDescent="0.25">
      <c r="A9" s="4">
        <v>230</v>
      </c>
      <c r="B9" s="3" t="s">
        <v>20</v>
      </c>
      <c r="C9">
        <f t="shared" si="0"/>
        <v>0</v>
      </c>
      <c r="F9" t="s">
        <v>51</v>
      </c>
      <c r="G9">
        <v>295.4475609535271</v>
      </c>
    </row>
    <row r="10" spans="1:14" ht="18.75" thickBot="1" x14ac:dyDescent="0.3">
      <c r="A10" s="4">
        <v>265</v>
      </c>
      <c r="B10" s="3" t="s">
        <v>13</v>
      </c>
      <c r="C10">
        <f t="shared" si="0"/>
        <v>1</v>
      </c>
      <c r="F10" s="33" t="s">
        <v>70</v>
      </c>
      <c r="G10" s="33">
        <v>40</v>
      </c>
    </row>
    <row r="11" spans="1:14" ht="18" x14ac:dyDescent="0.25">
      <c r="A11" s="4">
        <v>265</v>
      </c>
      <c r="B11" s="3" t="s">
        <v>13</v>
      </c>
      <c r="C11">
        <f t="shared" si="0"/>
        <v>1</v>
      </c>
    </row>
    <row r="12" spans="1:14" ht="18.75" thickBot="1" x14ac:dyDescent="0.3">
      <c r="A12" s="4">
        <v>288</v>
      </c>
      <c r="B12" s="3" t="s">
        <v>20</v>
      </c>
      <c r="C12">
        <f t="shared" si="0"/>
        <v>0</v>
      </c>
      <c r="F12" t="s">
        <v>71</v>
      </c>
    </row>
    <row r="13" spans="1:14" ht="18" x14ac:dyDescent="0.25">
      <c r="A13" s="4">
        <v>339</v>
      </c>
      <c r="B13" s="3" t="s">
        <v>20</v>
      </c>
      <c r="C13">
        <f t="shared" si="0"/>
        <v>0</v>
      </c>
      <c r="F13" s="34"/>
      <c r="G13" s="34" t="s">
        <v>75</v>
      </c>
      <c r="H13" s="34" t="s">
        <v>76</v>
      </c>
      <c r="I13" s="34" t="s">
        <v>77</v>
      </c>
      <c r="J13" s="34" t="s">
        <v>78</v>
      </c>
      <c r="K13" s="34" t="s">
        <v>79</v>
      </c>
    </row>
    <row r="14" spans="1:14" ht="18" x14ac:dyDescent="0.25">
      <c r="A14" s="4">
        <v>522</v>
      </c>
      <c r="B14" s="3" t="s">
        <v>20</v>
      </c>
      <c r="C14">
        <f t="shared" si="0"/>
        <v>0</v>
      </c>
      <c r="F14" t="s">
        <v>72</v>
      </c>
      <c r="G14">
        <v>1</v>
      </c>
      <c r="H14">
        <v>17689.046611252241</v>
      </c>
      <c r="I14">
        <v>17689.046611252241</v>
      </c>
      <c r="J14">
        <v>0.20264860021956796</v>
      </c>
      <c r="K14">
        <v>0.65514921244782298</v>
      </c>
    </row>
    <row r="15" spans="1:14" ht="18" x14ac:dyDescent="0.25">
      <c r="A15" s="4">
        <v>649</v>
      </c>
      <c r="B15" s="3" t="s">
        <v>20</v>
      </c>
      <c r="C15">
        <f t="shared" si="0"/>
        <v>0</v>
      </c>
      <c r="F15" t="s">
        <v>73</v>
      </c>
      <c r="G15">
        <v>38</v>
      </c>
      <c r="H15">
        <v>3316991.9283887474</v>
      </c>
      <c r="I15">
        <v>87289.261273388096</v>
      </c>
    </row>
    <row r="16" spans="1:14" ht="18.75" thickBot="1" x14ac:dyDescent="0.3">
      <c r="A16" s="4">
        <v>172</v>
      </c>
      <c r="B16" s="3" t="s">
        <v>20</v>
      </c>
      <c r="C16">
        <f t="shared" si="0"/>
        <v>0</v>
      </c>
      <c r="F16" s="33" t="s">
        <v>40</v>
      </c>
      <c r="G16" s="33">
        <v>39</v>
      </c>
      <c r="H16" s="33">
        <v>3334680.9749999996</v>
      </c>
      <c r="I16" s="33"/>
      <c r="J16" s="33"/>
      <c r="K16" s="33"/>
    </row>
    <row r="17" spans="1:14" ht="18.75" thickBot="1" x14ac:dyDescent="0.3">
      <c r="A17" s="4">
        <v>250</v>
      </c>
      <c r="B17" s="3" t="s">
        <v>20</v>
      </c>
      <c r="C17">
        <f t="shared" si="0"/>
        <v>0</v>
      </c>
    </row>
    <row r="18" spans="1:14" ht="18" x14ac:dyDescent="0.25">
      <c r="A18" s="4">
        <v>303</v>
      </c>
      <c r="B18" s="3" t="s">
        <v>13</v>
      </c>
      <c r="C18">
        <f t="shared" si="0"/>
        <v>1</v>
      </c>
      <c r="F18" s="34"/>
      <c r="G18" s="34" t="s">
        <v>80</v>
      </c>
      <c r="H18" s="34" t="s">
        <v>51</v>
      </c>
      <c r="I18" s="34" t="s">
        <v>81</v>
      </c>
      <c r="J18" s="34" t="s">
        <v>82</v>
      </c>
      <c r="K18" s="34" t="s">
        <v>83</v>
      </c>
      <c r="L18" s="34" t="s">
        <v>84</v>
      </c>
      <c r="M18" s="34" t="s">
        <v>85</v>
      </c>
      <c r="N18" s="34" t="s">
        <v>86</v>
      </c>
    </row>
    <row r="19" spans="1:14" ht="18" x14ac:dyDescent="0.25">
      <c r="A19" s="4">
        <v>578</v>
      </c>
      <c r="B19" s="3" t="s">
        <v>20</v>
      </c>
      <c r="C19">
        <f t="shared" si="0"/>
        <v>0</v>
      </c>
      <c r="F19" t="s">
        <v>74</v>
      </c>
      <c r="G19" s="36">
        <v>370.76470588235298</v>
      </c>
      <c r="H19">
        <v>71.656558861323774</v>
      </c>
      <c r="I19">
        <v>5.1741907757514598</v>
      </c>
      <c r="J19">
        <v>7.6957603077476923E-6</v>
      </c>
      <c r="K19">
        <v>225.70358631747456</v>
      </c>
      <c r="L19">
        <v>515.82582544723141</v>
      </c>
      <c r="M19">
        <v>225.70358631747456</v>
      </c>
      <c r="N19">
        <v>515.82582544723141</v>
      </c>
    </row>
    <row r="20" spans="1:14" ht="18.75" thickBot="1" x14ac:dyDescent="0.3">
      <c r="A20" s="4">
        <v>590</v>
      </c>
      <c r="B20" s="3" t="s">
        <v>13</v>
      </c>
      <c r="C20">
        <f t="shared" si="0"/>
        <v>1</v>
      </c>
      <c r="F20" s="33" t="s">
        <v>97</v>
      </c>
      <c r="G20" s="42">
        <v>42.53964194373399</v>
      </c>
      <c r="H20" s="33">
        <v>94.497871407785496</v>
      </c>
      <c r="I20" s="33">
        <v>0.45016508107535247</v>
      </c>
      <c r="J20" s="33">
        <v>0.65514921244781443</v>
      </c>
      <c r="K20" s="33">
        <v>-148.76129743629082</v>
      </c>
      <c r="L20" s="33">
        <v>233.84058132375878</v>
      </c>
      <c r="M20" s="33">
        <v>-148.76129743629082</v>
      </c>
      <c r="N20" s="33">
        <v>233.84058132375878</v>
      </c>
    </row>
    <row r="21" spans="1:14" ht="18" x14ac:dyDescent="0.25">
      <c r="A21" s="4">
        <v>740</v>
      </c>
      <c r="B21" s="3" t="s">
        <v>20</v>
      </c>
      <c r="C21">
        <f t="shared" si="0"/>
        <v>0</v>
      </c>
    </row>
    <row r="22" spans="1:14" ht="18" x14ac:dyDescent="0.25">
      <c r="A22" s="4">
        <v>957</v>
      </c>
      <c r="B22" s="3" t="s">
        <v>13</v>
      </c>
      <c r="C22">
        <f t="shared" si="0"/>
        <v>1</v>
      </c>
    </row>
    <row r="23" spans="1:14" ht="18" x14ac:dyDescent="0.25">
      <c r="A23" s="4">
        <v>972</v>
      </c>
      <c r="B23" s="3" t="s">
        <v>13</v>
      </c>
      <c r="C23">
        <f t="shared" si="0"/>
        <v>1</v>
      </c>
    </row>
    <row r="24" spans="1:14" ht="18" x14ac:dyDescent="0.25">
      <c r="A24" s="4">
        <v>75</v>
      </c>
      <c r="B24" s="3" t="s">
        <v>13</v>
      </c>
      <c r="C24">
        <f t="shared" si="0"/>
        <v>1</v>
      </c>
    </row>
    <row r="25" spans="1:14" ht="18" x14ac:dyDescent="0.25">
      <c r="A25" s="4">
        <v>120</v>
      </c>
      <c r="B25" s="3" t="s">
        <v>20</v>
      </c>
      <c r="C25">
        <f t="shared" si="0"/>
        <v>0</v>
      </c>
    </row>
    <row r="26" spans="1:14" ht="18" x14ac:dyDescent="0.25">
      <c r="A26" s="4">
        <v>138</v>
      </c>
      <c r="B26" s="3" t="s">
        <v>20</v>
      </c>
      <c r="C26">
        <f t="shared" si="0"/>
        <v>0</v>
      </c>
    </row>
    <row r="27" spans="1:14" ht="18" x14ac:dyDescent="0.25">
      <c r="A27" s="4">
        <v>189</v>
      </c>
      <c r="B27" s="3" t="s">
        <v>13</v>
      </c>
      <c r="C27">
        <f t="shared" si="0"/>
        <v>1</v>
      </c>
    </row>
    <row r="28" spans="1:14" ht="18" x14ac:dyDescent="0.25">
      <c r="A28" s="4">
        <v>273</v>
      </c>
      <c r="B28" s="3" t="s">
        <v>13</v>
      </c>
      <c r="C28">
        <f t="shared" si="0"/>
        <v>1</v>
      </c>
    </row>
    <row r="29" spans="1:14" ht="18" x14ac:dyDescent="0.25">
      <c r="A29" s="4">
        <v>277</v>
      </c>
      <c r="B29" s="3" t="s">
        <v>13</v>
      </c>
      <c r="C29">
        <f t="shared" si="0"/>
        <v>1</v>
      </c>
    </row>
    <row r="30" spans="1:14" ht="18" x14ac:dyDescent="0.25">
      <c r="A30" s="4">
        <v>316</v>
      </c>
      <c r="B30" s="3" t="s">
        <v>20</v>
      </c>
      <c r="C30">
        <f t="shared" si="0"/>
        <v>0</v>
      </c>
    </row>
    <row r="31" spans="1:14" ht="18" x14ac:dyDescent="0.25">
      <c r="A31" s="4">
        <v>466</v>
      </c>
      <c r="B31" s="3" t="s">
        <v>13</v>
      </c>
      <c r="C31">
        <f t="shared" si="0"/>
        <v>1</v>
      </c>
    </row>
    <row r="32" spans="1:14" ht="18" x14ac:dyDescent="0.25">
      <c r="A32" s="4">
        <v>656</v>
      </c>
      <c r="B32" s="3" t="s">
        <v>20</v>
      </c>
      <c r="C32">
        <f t="shared" si="0"/>
        <v>0</v>
      </c>
    </row>
    <row r="33" spans="1:3" ht="18" x14ac:dyDescent="0.25">
      <c r="A33" s="4">
        <v>702</v>
      </c>
      <c r="B33" s="3" t="s">
        <v>13</v>
      </c>
      <c r="C33">
        <f t="shared" si="0"/>
        <v>1</v>
      </c>
    </row>
    <row r="34" spans="1:3" ht="18" x14ac:dyDescent="0.25">
      <c r="A34" s="4">
        <v>762</v>
      </c>
      <c r="B34" s="3" t="s">
        <v>13</v>
      </c>
      <c r="C34">
        <f t="shared" si="0"/>
        <v>1</v>
      </c>
    </row>
    <row r="35" spans="1:3" ht="18" x14ac:dyDescent="0.25">
      <c r="A35" s="4">
        <v>1252</v>
      </c>
      <c r="B35" s="3" t="s">
        <v>13</v>
      </c>
      <c r="C35">
        <f t="shared" si="0"/>
        <v>1</v>
      </c>
    </row>
    <row r="36" spans="1:3" ht="18" x14ac:dyDescent="0.25">
      <c r="A36" s="4">
        <v>176</v>
      </c>
      <c r="B36" s="3" t="s">
        <v>13</v>
      </c>
      <c r="C36">
        <f t="shared" si="0"/>
        <v>1</v>
      </c>
    </row>
    <row r="37" spans="1:3" ht="18" x14ac:dyDescent="0.25">
      <c r="A37" s="4">
        <v>272</v>
      </c>
      <c r="B37" s="3" t="s">
        <v>13</v>
      </c>
      <c r="C37">
        <f t="shared" si="0"/>
        <v>1</v>
      </c>
    </row>
    <row r="38" spans="1:3" ht="18" x14ac:dyDescent="0.25">
      <c r="A38" s="4">
        <v>416</v>
      </c>
      <c r="B38" s="3" t="s">
        <v>20</v>
      </c>
      <c r="C38">
        <f t="shared" si="0"/>
        <v>0</v>
      </c>
    </row>
    <row r="39" spans="1:3" ht="18" x14ac:dyDescent="0.25">
      <c r="A39" s="4">
        <v>613</v>
      </c>
      <c r="B39" s="3" t="s">
        <v>13</v>
      </c>
      <c r="C39">
        <f t="shared" si="0"/>
        <v>1</v>
      </c>
    </row>
    <row r="40" spans="1:3" ht="18" x14ac:dyDescent="0.25">
      <c r="A40" s="4">
        <v>638</v>
      </c>
      <c r="B40" s="3" t="s">
        <v>13</v>
      </c>
      <c r="C40">
        <f t="shared" si="0"/>
        <v>1</v>
      </c>
    </row>
    <row r="41" spans="1:3" ht="18" x14ac:dyDescent="0.25">
      <c r="A41" s="4">
        <v>690</v>
      </c>
      <c r="B41" s="3" t="s">
        <v>20</v>
      </c>
      <c r="C41">
        <f t="shared" si="0"/>
        <v>0</v>
      </c>
    </row>
    <row r="42" spans="1:3" x14ac:dyDescent="0.25">
      <c r="A42" s="6"/>
      <c r="B42" s="5"/>
    </row>
    <row r="43" spans="1:3" ht="18.75" x14ac:dyDescent="0.3">
      <c r="A43" s="6"/>
      <c r="B43" s="7"/>
    </row>
    <row r="44" spans="1:3" ht="18" x14ac:dyDescent="0.25">
      <c r="A44" s="6"/>
      <c r="B44" s="8" t="s">
        <v>30</v>
      </c>
    </row>
    <row r="45" spans="1:3" ht="18" x14ac:dyDescent="0.25">
      <c r="A45" s="6"/>
      <c r="B45" s="8" t="s">
        <v>31</v>
      </c>
    </row>
    <row r="46" spans="1:3" ht="18" x14ac:dyDescent="0.25">
      <c r="A46" s="6"/>
      <c r="B46" s="8" t="s">
        <v>32</v>
      </c>
    </row>
    <row r="47" spans="1:3" ht="18" x14ac:dyDescent="0.25">
      <c r="A47" s="6"/>
      <c r="B47" s="8" t="s">
        <v>33</v>
      </c>
    </row>
    <row r="48" spans="1:3" ht="18" x14ac:dyDescent="0.25">
      <c r="A48" s="6"/>
      <c r="B48" s="8" t="s">
        <v>34</v>
      </c>
    </row>
    <row r="49" spans="1:2" ht="18" x14ac:dyDescent="0.25">
      <c r="A49" s="6"/>
      <c r="B49" s="8" t="s">
        <v>35</v>
      </c>
    </row>
    <row r="50" spans="1:2" ht="18" x14ac:dyDescent="0.25">
      <c r="A50" s="5"/>
      <c r="B50" s="8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D568-60B0-724A-BAD9-4CF5605B706B}">
  <dimension ref="A1:S88"/>
  <sheetViews>
    <sheetView topLeftCell="A49" workbookViewId="0">
      <selection activeCell="P52" sqref="P52"/>
    </sheetView>
  </sheetViews>
  <sheetFormatPr defaultColWidth="11.42578125" defaultRowHeight="15" x14ac:dyDescent="0.25"/>
  <cols>
    <col min="1" max="1" width="12" bestFit="1" customWidth="1"/>
    <col min="2" max="2" width="21.28515625" bestFit="1" customWidth="1"/>
    <col min="3" max="3" width="11.85546875" bestFit="1" customWidth="1"/>
    <col min="4" max="4" width="12.42578125" bestFit="1" customWidth="1"/>
    <col min="5" max="5" width="18" bestFit="1" customWidth="1"/>
  </cols>
  <sheetData>
    <row r="1" spans="1:11" ht="23.25" x14ac:dyDescent="0.35">
      <c r="A1" s="1" t="s">
        <v>1</v>
      </c>
      <c r="B1" s="1" t="s">
        <v>2</v>
      </c>
      <c r="C1" s="1" t="s">
        <v>3</v>
      </c>
      <c r="D1" s="1" t="s">
        <v>4</v>
      </c>
      <c r="I1" t="s">
        <v>38</v>
      </c>
      <c r="J1" t="s">
        <v>98</v>
      </c>
      <c r="K1" t="s">
        <v>108</v>
      </c>
    </row>
    <row r="2" spans="1:11" ht="23.25" x14ac:dyDescent="0.35">
      <c r="A2" s="3" t="s">
        <v>13</v>
      </c>
      <c r="B2" s="3" t="s">
        <v>14</v>
      </c>
      <c r="C2" s="3" t="s">
        <v>15</v>
      </c>
      <c r="D2" s="3" t="s">
        <v>16</v>
      </c>
      <c r="G2" s="1" t="s">
        <v>1</v>
      </c>
    </row>
    <row r="3" spans="1:11" ht="18" x14ac:dyDescent="0.25">
      <c r="A3" s="3" t="s">
        <v>13</v>
      </c>
      <c r="B3" s="3" t="s">
        <v>17</v>
      </c>
      <c r="C3" s="3" t="s">
        <v>18</v>
      </c>
      <c r="D3" s="3" t="s">
        <v>19</v>
      </c>
      <c r="H3" s="3" t="s">
        <v>13</v>
      </c>
      <c r="I3">
        <f>COUNTIF($A$2:$A$41,H3)</f>
        <v>23</v>
      </c>
      <c r="J3">
        <f>I3/$I$5</f>
        <v>0.57499999999999996</v>
      </c>
      <c r="K3" s="44">
        <f>J3</f>
        <v>0.57499999999999996</v>
      </c>
    </row>
    <row r="4" spans="1:11" ht="18" x14ac:dyDescent="0.25">
      <c r="A4" s="3" t="s">
        <v>20</v>
      </c>
      <c r="B4" s="3" t="s">
        <v>14</v>
      </c>
      <c r="C4" s="3" t="s">
        <v>21</v>
      </c>
      <c r="D4" s="3" t="s">
        <v>16</v>
      </c>
      <c r="H4" s="3" t="s">
        <v>20</v>
      </c>
      <c r="I4">
        <f>COUNTIF($A$2:$A$41,H4)</f>
        <v>17</v>
      </c>
      <c r="J4">
        <f>I4/$I$5</f>
        <v>0.42499999999999999</v>
      </c>
      <c r="K4" s="44">
        <f>J4</f>
        <v>0.42499999999999999</v>
      </c>
    </row>
    <row r="5" spans="1:11" ht="18" x14ac:dyDescent="0.25">
      <c r="A5" s="3" t="s">
        <v>13</v>
      </c>
      <c r="B5" s="3" t="s">
        <v>17</v>
      </c>
      <c r="C5" s="3" t="s">
        <v>22</v>
      </c>
      <c r="D5" s="3" t="s">
        <v>16</v>
      </c>
      <c r="H5" s="3" t="s">
        <v>40</v>
      </c>
      <c r="I5">
        <f>SUM(I3:I4)</f>
        <v>40</v>
      </c>
      <c r="J5">
        <f>SUM(J3:J4)</f>
        <v>1</v>
      </c>
      <c r="K5" s="45">
        <f>SUM(K3:K4)</f>
        <v>1</v>
      </c>
    </row>
    <row r="6" spans="1:11" ht="23.25" x14ac:dyDescent="0.35">
      <c r="A6" s="3" t="s">
        <v>20</v>
      </c>
      <c r="B6" s="3" t="s">
        <v>23</v>
      </c>
      <c r="C6" s="3" t="s">
        <v>22</v>
      </c>
      <c r="D6" s="3" t="s">
        <v>16</v>
      </c>
      <c r="G6" s="1" t="s">
        <v>2</v>
      </c>
    </row>
    <row r="7" spans="1:11" ht="18" x14ac:dyDescent="0.25">
      <c r="A7" s="3" t="s">
        <v>13</v>
      </c>
      <c r="B7" s="3" t="s">
        <v>24</v>
      </c>
      <c r="C7" s="3" t="s">
        <v>25</v>
      </c>
      <c r="D7" s="3" t="s">
        <v>19</v>
      </c>
      <c r="H7" s="3" t="s">
        <v>24</v>
      </c>
      <c r="I7">
        <f>COUNTIF($B$2:$B$41,H7)</f>
        <v>9</v>
      </c>
      <c r="J7">
        <f>I7/$I$11</f>
        <v>0.22500000000000001</v>
      </c>
      <c r="K7" s="44">
        <f>J7</f>
        <v>0.22500000000000001</v>
      </c>
    </row>
    <row r="8" spans="1:11" ht="18" x14ac:dyDescent="0.25">
      <c r="A8" s="3" t="s">
        <v>13</v>
      </c>
      <c r="B8" s="3" t="s">
        <v>23</v>
      </c>
      <c r="C8" s="3" t="s">
        <v>15</v>
      </c>
      <c r="D8" s="3" t="s">
        <v>16</v>
      </c>
      <c r="H8" s="3" t="s">
        <v>23</v>
      </c>
      <c r="I8">
        <f>COUNTIF($B$2:$B$41,H8)</f>
        <v>12</v>
      </c>
      <c r="J8">
        <f t="shared" ref="J8:J10" si="0">I8/$I$11</f>
        <v>0.3</v>
      </c>
      <c r="K8" s="44">
        <f t="shared" ref="K8:K10" si="1">J8</f>
        <v>0.3</v>
      </c>
    </row>
    <row r="9" spans="1:11" ht="18" x14ac:dyDescent="0.25">
      <c r="A9" s="3" t="s">
        <v>20</v>
      </c>
      <c r="B9" s="3" t="s">
        <v>17</v>
      </c>
      <c r="C9" s="3" t="s">
        <v>26</v>
      </c>
      <c r="D9" s="3" t="s">
        <v>19</v>
      </c>
      <c r="H9" s="3" t="s">
        <v>17</v>
      </c>
      <c r="I9">
        <f>COUNTIF($B$2:$B$41,H9)</f>
        <v>14</v>
      </c>
      <c r="J9">
        <f t="shared" si="0"/>
        <v>0.35</v>
      </c>
      <c r="K9" s="44">
        <f t="shared" si="1"/>
        <v>0.35</v>
      </c>
    </row>
    <row r="10" spans="1:11" ht="18" x14ac:dyDescent="0.25">
      <c r="A10" s="3" t="s">
        <v>13</v>
      </c>
      <c r="B10" s="3" t="s">
        <v>24</v>
      </c>
      <c r="C10" s="3" t="s">
        <v>15</v>
      </c>
      <c r="D10" s="3" t="s">
        <v>19</v>
      </c>
      <c r="H10" s="3" t="s">
        <v>14</v>
      </c>
      <c r="I10">
        <f>COUNTIF($B$2:$B$41,H10)</f>
        <v>5</v>
      </c>
      <c r="J10">
        <f t="shared" si="0"/>
        <v>0.125</v>
      </c>
      <c r="K10" s="44">
        <f t="shared" si="1"/>
        <v>0.125</v>
      </c>
    </row>
    <row r="11" spans="1:11" ht="18" x14ac:dyDescent="0.25">
      <c r="A11" s="3" t="s">
        <v>13</v>
      </c>
      <c r="B11" s="3" t="s">
        <v>24</v>
      </c>
      <c r="C11" s="3" t="s">
        <v>22</v>
      </c>
      <c r="D11" s="3" t="s">
        <v>19</v>
      </c>
      <c r="H11" s="3" t="s">
        <v>40</v>
      </c>
      <c r="I11">
        <f>SUM(I7:I10)</f>
        <v>40</v>
      </c>
      <c r="J11">
        <f>SUM(J7:J10)</f>
        <v>1</v>
      </c>
      <c r="K11" s="43">
        <f>SUM(K7:K10)</f>
        <v>1</v>
      </c>
    </row>
    <row r="12" spans="1:11" ht="23.25" x14ac:dyDescent="0.35">
      <c r="A12" s="3" t="s">
        <v>20</v>
      </c>
      <c r="B12" s="3" t="s">
        <v>14</v>
      </c>
      <c r="C12" s="3" t="s">
        <v>15</v>
      </c>
      <c r="D12" s="3" t="s">
        <v>19</v>
      </c>
      <c r="G12" s="1" t="s">
        <v>3</v>
      </c>
    </row>
    <row r="13" spans="1:11" ht="18" x14ac:dyDescent="0.25">
      <c r="A13" s="3" t="s">
        <v>20</v>
      </c>
      <c r="B13" s="3" t="s">
        <v>23</v>
      </c>
      <c r="C13" s="3" t="s">
        <v>25</v>
      </c>
      <c r="D13" s="3" t="s">
        <v>16</v>
      </c>
      <c r="H13" s="3" t="s">
        <v>22</v>
      </c>
      <c r="I13">
        <f>COUNTIF($C$2:$C$41,H13)</f>
        <v>4</v>
      </c>
      <c r="J13">
        <f>I13/$I$19</f>
        <v>0.1</v>
      </c>
      <c r="K13" s="44">
        <f>J13</f>
        <v>0.1</v>
      </c>
    </row>
    <row r="14" spans="1:11" ht="18" x14ac:dyDescent="0.25">
      <c r="A14" s="3" t="s">
        <v>20</v>
      </c>
      <c r="B14" s="3" t="s">
        <v>23</v>
      </c>
      <c r="C14" s="3" t="s">
        <v>15</v>
      </c>
      <c r="D14" s="3" t="s">
        <v>19</v>
      </c>
      <c r="H14" s="3" t="s">
        <v>18</v>
      </c>
      <c r="I14">
        <f t="shared" ref="I14:I18" si="2">COUNTIF($C$2:$C$41,H14)</f>
        <v>2</v>
      </c>
      <c r="J14">
        <f t="shared" ref="J14:J18" si="3">I14/$I$19</f>
        <v>0.05</v>
      </c>
      <c r="K14" s="44">
        <f t="shared" ref="K14:K18" si="4">J14</f>
        <v>0.05</v>
      </c>
    </row>
    <row r="15" spans="1:11" ht="18" x14ac:dyDescent="0.25">
      <c r="A15" s="3" t="s">
        <v>20</v>
      </c>
      <c r="B15" s="3" t="s">
        <v>14</v>
      </c>
      <c r="C15" s="3" t="s">
        <v>25</v>
      </c>
      <c r="D15" s="3" t="s">
        <v>16</v>
      </c>
      <c r="H15" s="3" t="s">
        <v>21</v>
      </c>
      <c r="I15">
        <f t="shared" si="2"/>
        <v>2</v>
      </c>
      <c r="J15">
        <f t="shared" si="3"/>
        <v>0.05</v>
      </c>
      <c r="K15" s="44">
        <f t="shared" si="4"/>
        <v>0.05</v>
      </c>
    </row>
    <row r="16" spans="1:11" ht="18" x14ac:dyDescent="0.25">
      <c r="A16" s="3" t="s">
        <v>20</v>
      </c>
      <c r="B16" s="3" t="s">
        <v>23</v>
      </c>
      <c r="C16" s="3" t="s">
        <v>26</v>
      </c>
      <c r="D16" s="3" t="s">
        <v>16</v>
      </c>
      <c r="H16" s="3" t="s">
        <v>15</v>
      </c>
      <c r="I16">
        <f t="shared" si="2"/>
        <v>12</v>
      </c>
      <c r="J16">
        <f t="shared" si="3"/>
        <v>0.3</v>
      </c>
      <c r="K16" s="44">
        <f t="shared" si="4"/>
        <v>0.3</v>
      </c>
    </row>
    <row r="17" spans="1:11" ht="18" x14ac:dyDescent="0.25">
      <c r="A17" s="3" t="s">
        <v>20</v>
      </c>
      <c r="B17" s="3" t="s">
        <v>24</v>
      </c>
      <c r="C17" s="3" t="s">
        <v>15</v>
      </c>
      <c r="D17" s="3" t="s">
        <v>16</v>
      </c>
      <c r="H17" s="3" t="s">
        <v>26</v>
      </c>
      <c r="I17">
        <f t="shared" si="2"/>
        <v>5</v>
      </c>
      <c r="J17">
        <f t="shared" si="3"/>
        <v>0.125</v>
      </c>
      <c r="K17" s="44">
        <f t="shared" si="4"/>
        <v>0.125</v>
      </c>
    </row>
    <row r="18" spans="1:11" ht="18" x14ac:dyDescent="0.25">
      <c r="A18" s="3" t="s">
        <v>13</v>
      </c>
      <c r="B18" s="3" t="s">
        <v>24</v>
      </c>
      <c r="C18" s="3" t="s">
        <v>25</v>
      </c>
      <c r="D18" s="3" t="s">
        <v>19</v>
      </c>
      <c r="H18" s="3" t="s">
        <v>25</v>
      </c>
      <c r="I18">
        <f t="shared" si="2"/>
        <v>15</v>
      </c>
      <c r="J18">
        <f t="shared" si="3"/>
        <v>0.375</v>
      </c>
      <c r="K18" s="44">
        <f t="shared" si="4"/>
        <v>0.375</v>
      </c>
    </row>
    <row r="19" spans="1:11" ht="18" x14ac:dyDescent="0.25">
      <c r="A19" s="3" t="s">
        <v>20</v>
      </c>
      <c r="B19" s="3" t="s">
        <v>17</v>
      </c>
      <c r="C19" s="3" t="s">
        <v>25</v>
      </c>
      <c r="D19" s="3" t="s">
        <v>19</v>
      </c>
      <c r="H19" s="3" t="s">
        <v>40</v>
      </c>
      <c r="I19">
        <f>SUM(I13:I18)</f>
        <v>40</v>
      </c>
      <c r="J19">
        <f>SUM(J13:J18)</f>
        <v>1</v>
      </c>
      <c r="K19" s="45">
        <f>SUM(K13:K18)</f>
        <v>1</v>
      </c>
    </row>
    <row r="20" spans="1:11" ht="23.25" x14ac:dyDescent="0.35">
      <c r="A20" s="3" t="s">
        <v>13</v>
      </c>
      <c r="B20" s="3" t="s">
        <v>17</v>
      </c>
      <c r="C20" s="3" t="s">
        <v>25</v>
      </c>
      <c r="D20" s="3" t="s">
        <v>19</v>
      </c>
      <c r="G20" s="1" t="s">
        <v>4</v>
      </c>
    </row>
    <row r="21" spans="1:11" ht="18" x14ac:dyDescent="0.25">
      <c r="A21" s="3" t="s">
        <v>20</v>
      </c>
      <c r="B21" s="3" t="s">
        <v>24</v>
      </c>
      <c r="C21" s="3" t="s">
        <v>26</v>
      </c>
      <c r="D21" s="3" t="s">
        <v>19</v>
      </c>
      <c r="H21" s="3" t="s">
        <v>16</v>
      </c>
      <c r="I21">
        <f>COUNTIF($D$2:$D$41,H21)</f>
        <v>16</v>
      </c>
      <c r="J21">
        <f>I21/$I$23</f>
        <v>0.4</v>
      </c>
      <c r="K21" s="44">
        <f>J21</f>
        <v>0.4</v>
      </c>
    </row>
    <row r="22" spans="1:11" ht="18" x14ac:dyDescent="0.25">
      <c r="A22" s="3" t="s">
        <v>13</v>
      </c>
      <c r="B22" s="3" t="s">
        <v>23</v>
      </c>
      <c r="C22" s="3" t="s">
        <v>15</v>
      </c>
      <c r="D22" s="3" t="s">
        <v>19</v>
      </c>
      <c r="H22" s="3" t="s">
        <v>19</v>
      </c>
      <c r="I22">
        <f>COUNTIF($D$2:$D$41,H22)</f>
        <v>24</v>
      </c>
      <c r="J22">
        <f>I22/$I$23</f>
        <v>0.6</v>
      </c>
      <c r="K22" s="44">
        <f>J22</f>
        <v>0.6</v>
      </c>
    </row>
    <row r="23" spans="1:11" ht="18" x14ac:dyDescent="0.25">
      <c r="A23" s="3" t="s">
        <v>13</v>
      </c>
      <c r="B23" s="3" t="s">
        <v>24</v>
      </c>
      <c r="C23" s="3" t="s">
        <v>25</v>
      </c>
      <c r="D23" s="3" t="s">
        <v>19</v>
      </c>
      <c r="H23" s="3" t="s">
        <v>40</v>
      </c>
      <c r="I23">
        <f>SUM(I21:I22)</f>
        <v>40</v>
      </c>
      <c r="J23">
        <f>SUM(J21:J22)</f>
        <v>1</v>
      </c>
      <c r="K23" s="45">
        <f>SUM(K21:K22)</f>
        <v>1</v>
      </c>
    </row>
    <row r="24" spans="1:11" ht="18" x14ac:dyDescent="0.25">
      <c r="A24" s="3" t="s">
        <v>13</v>
      </c>
      <c r="B24" s="3" t="s">
        <v>17</v>
      </c>
      <c r="C24" s="3" t="s">
        <v>25</v>
      </c>
      <c r="D24" s="3" t="s">
        <v>16</v>
      </c>
    </row>
    <row r="25" spans="1:11" ht="18" x14ac:dyDescent="0.25">
      <c r="A25" s="3" t="s">
        <v>20</v>
      </c>
      <c r="B25" s="3" t="s">
        <v>17</v>
      </c>
      <c r="C25" s="3" t="s">
        <v>15</v>
      </c>
      <c r="D25" s="3" t="s">
        <v>19</v>
      </c>
    </row>
    <row r="26" spans="1:11" ht="18" x14ac:dyDescent="0.25">
      <c r="A26" s="3" t="s">
        <v>20</v>
      </c>
      <c r="B26" s="3" t="s">
        <v>17</v>
      </c>
      <c r="C26" s="3" t="s">
        <v>15</v>
      </c>
      <c r="D26" s="3" t="s">
        <v>19</v>
      </c>
    </row>
    <row r="27" spans="1:11" ht="18" x14ac:dyDescent="0.25">
      <c r="A27" s="3" t="s">
        <v>13</v>
      </c>
      <c r="B27" s="3" t="s">
        <v>17</v>
      </c>
      <c r="C27" s="3" t="s">
        <v>25</v>
      </c>
      <c r="D27" s="3" t="s">
        <v>19</v>
      </c>
    </row>
    <row r="28" spans="1:11" ht="18" x14ac:dyDescent="0.25">
      <c r="A28" s="3" t="s">
        <v>13</v>
      </c>
      <c r="B28" s="3" t="s">
        <v>17</v>
      </c>
      <c r="C28" s="3" t="s">
        <v>18</v>
      </c>
      <c r="D28" s="3" t="s">
        <v>16</v>
      </c>
    </row>
    <row r="29" spans="1:11" ht="18" x14ac:dyDescent="0.25">
      <c r="A29" s="3" t="s">
        <v>13</v>
      </c>
      <c r="B29" s="3" t="s">
        <v>17</v>
      </c>
      <c r="C29" s="3" t="s">
        <v>25</v>
      </c>
      <c r="D29" s="3" t="s">
        <v>16</v>
      </c>
    </row>
    <row r="30" spans="1:11" ht="18" x14ac:dyDescent="0.25">
      <c r="A30" s="3" t="s">
        <v>20</v>
      </c>
      <c r="B30" s="3" t="s">
        <v>17</v>
      </c>
      <c r="C30" s="3" t="s">
        <v>22</v>
      </c>
      <c r="D30" s="3" t="s">
        <v>16</v>
      </c>
    </row>
    <row r="31" spans="1:11" ht="18" x14ac:dyDescent="0.25">
      <c r="A31" s="3" t="s">
        <v>13</v>
      </c>
      <c r="B31" s="3" t="s">
        <v>23</v>
      </c>
      <c r="C31" s="3" t="s">
        <v>25</v>
      </c>
      <c r="D31" s="3" t="s">
        <v>16</v>
      </c>
    </row>
    <row r="32" spans="1:11" ht="18" x14ac:dyDescent="0.25">
      <c r="A32" s="3" t="s">
        <v>20</v>
      </c>
      <c r="B32" s="3" t="s">
        <v>23</v>
      </c>
      <c r="C32" s="3" t="s">
        <v>25</v>
      </c>
      <c r="D32" s="3" t="s">
        <v>19</v>
      </c>
    </row>
    <row r="33" spans="1:14" ht="18" x14ac:dyDescent="0.25">
      <c r="A33" s="3" t="s">
        <v>13</v>
      </c>
      <c r="B33" s="3" t="s">
        <v>23</v>
      </c>
      <c r="C33" s="3" t="s">
        <v>15</v>
      </c>
      <c r="D33" s="3" t="s">
        <v>19</v>
      </c>
    </row>
    <row r="34" spans="1:14" ht="18" x14ac:dyDescent="0.25">
      <c r="A34" s="3" t="s">
        <v>13</v>
      </c>
      <c r="B34" s="3" t="s">
        <v>24</v>
      </c>
      <c r="C34" s="3" t="s">
        <v>15</v>
      </c>
      <c r="D34" s="3" t="s">
        <v>16</v>
      </c>
    </row>
    <row r="35" spans="1:14" ht="18" x14ac:dyDescent="0.25">
      <c r="A35" s="3" t="s">
        <v>13</v>
      </c>
      <c r="B35" s="3" t="s">
        <v>17</v>
      </c>
      <c r="C35" s="3" t="s">
        <v>21</v>
      </c>
      <c r="D35" s="3" t="s">
        <v>19</v>
      </c>
    </row>
    <row r="36" spans="1:14" ht="18" x14ac:dyDescent="0.25">
      <c r="A36" s="3" t="s">
        <v>13</v>
      </c>
      <c r="B36" s="3" t="s">
        <v>14</v>
      </c>
      <c r="C36" s="3" t="s">
        <v>25</v>
      </c>
      <c r="D36" s="3" t="s">
        <v>19</v>
      </c>
    </row>
    <row r="37" spans="1:14" ht="18" x14ac:dyDescent="0.25">
      <c r="A37" s="3" t="s">
        <v>13</v>
      </c>
      <c r="B37" s="3" t="s">
        <v>23</v>
      </c>
      <c r="C37" s="3" t="s">
        <v>15</v>
      </c>
      <c r="D37" s="3" t="s">
        <v>19</v>
      </c>
    </row>
    <row r="38" spans="1:14" ht="18" x14ac:dyDescent="0.25">
      <c r="A38" s="3" t="s">
        <v>20</v>
      </c>
      <c r="B38" s="3" t="s">
        <v>17</v>
      </c>
      <c r="C38" s="3" t="s">
        <v>26</v>
      </c>
      <c r="D38" s="3" t="s">
        <v>19</v>
      </c>
    </row>
    <row r="39" spans="1:14" ht="18" x14ac:dyDescent="0.25">
      <c r="A39" s="3" t="s">
        <v>13</v>
      </c>
      <c r="B39" s="3" t="s">
        <v>24</v>
      </c>
      <c r="C39" s="3" t="s">
        <v>25</v>
      </c>
      <c r="D39" s="3" t="s">
        <v>16</v>
      </c>
    </row>
    <row r="40" spans="1:14" ht="18" x14ac:dyDescent="0.25">
      <c r="A40" s="3" t="s">
        <v>13</v>
      </c>
      <c r="B40" s="3" t="s">
        <v>23</v>
      </c>
      <c r="C40" s="3" t="s">
        <v>26</v>
      </c>
      <c r="D40" s="3" t="s">
        <v>19</v>
      </c>
    </row>
    <row r="41" spans="1:14" ht="18" x14ac:dyDescent="0.25">
      <c r="A41" s="3" t="s">
        <v>20</v>
      </c>
      <c r="B41" s="3" t="s">
        <v>23</v>
      </c>
      <c r="C41" s="3" t="s">
        <v>25</v>
      </c>
      <c r="D41" s="3" t="s">
        <v>19</v>
      </c>
    </row>
    <row r="44" spans="1:14" ht="23.25" x14ac:dyDescent="0.35">
      <c r="A44" s="1" t="s">
        <v>5</v>
      </c>
      <c r="B44" s="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M44" t="s">
        <v>106</v>
      </c>
      <c r="N44" t="s">
        <v>107</v>
      </c>
    </row>
    <row r="45" spans="1:14" ht="18" x14ac:dyDescent="0.25">
      <c r="A45" s="3">
        <v>58</v>
      </c>
      <c r="B45" s="2">
        <v>70.8</v>
      </c>
      <c r="C45" s="2">
        <v>169.1</v>
      </c>
      <c r="D45" s="3">
        <v>68</v>
      </c>
      <c r="E45" s="2">
        <v>97</v>
      </c>
      <c r="F45" s="4">
        <v>31</v>
      </c>
      <c r="G45" s="4">
        <v>14</v>
      </c>
      <c r="K45" s="3" t="s">
        <v>99</v>
      </c>
      <c r="M45" s="46">
        <v>49.85</v>
      </c>
      <c r="N45" s="46">
        <v>14.202834675532662</v>
      </c>
    </row>
    <row r="46" spans="1:14" ht="18" x14ac:dyDescent="0.25">
      <c r="A46" s="3">
        <v>45</v>
      </c>
      <c r="B46" s="2">
        <v>66.2</v>
      </c>
      <c r="C46" s="2">
        <v>144.19999999999999</v>
      </c>
      <c r="D46" s="3">
        <v>64</v>
      </c>
      <c r="E46" s="2">
        <v>97</v>
      </c>
      <c r="F46" s="4">
        <v>49</v>
      </c>
      <c r="G46" s="4">
        <v>14</v>
      </c>
      <c r="K46" s="3" t="s">
        <v>100</v>
      </c>
      <c r="M46" s="46">
        <v>68.335000000000008</v>
      </c>
      <c r="N46" s="46">
        <v>3.0195559191241932</v>
      </c>
    </row>
    <row r="47" spans="1:14" ht="18" x14ac:dyDescent="0.25">
      <c r="A47" s="3">
        <v>51</v>
      </c>
      <c r="B47" s="2">
        <v>68.7</v>
      </c>
      <c r="C47" s="2">
        <v>175.8</v>
      </c>
      <c r="D47" s="3">
        <v>72</v>
      </c>
      <c r="E47" s="2">
        <v>100</v>
      </c>
      <c r="F47" s="4">
        <v>78</v>
      </c>
      <c r="G47" s="4">
        <v>13</v>
      </c>
      <c r="K47" s="3" t="s">
        <v>101</v>
      </c>
      <c r="M47" s="46">
        <v>172.5500000000001</v>
      </c>
      <c r="N47" s="46">
        <v>26.327162535667515</v>
      </c>
    </row>
    <row r="48" spans="1:14" ht="18" x14ac:dyDescent="0.25">
      <c r="A48" s="3">
        <v>68</v>
      </c>
      <c r="B48" s="2">
        <v>67.599999999999994</v>
      </c>
      <c r="C48" s="2">
        <v>152.6</v>
      </c>
      <c r="D48" s="3">
        <v>64</v>
      </c>
      <c r="E48" s="2">
        <v>97</v>
      </c>
      <c r="F48" s="4">
        <v>113</v>
      </c>
      <c r="G48" s="4">
        <v>13</v>
      </c>
      <c r="K48" s="3" t="s">
        <v>102</v>
      </c>
      <c r="M48">
        <v>69.400000000000006</v>
      </c>
      <c r="N48" s="46">
        <v>11.297378865505458</v>
      </c>
    </row>
    <row r="49" spans="1:16" ht="18" x14ac:dyDescent="0.25">
      <c r="A49" s="3">
        <v>41</v>
      </c>
      <c r="B49" s="2">
        <v>66.5</v>
      </c>
      <c r="C49" s="2">
        <v>135</v>
      </c>
      <c r="D49" s="3">
        <v>60</v>
      </c>
      <c r="E49" s="2">
        <v>101</v>
      </c>
      <c r="F49" s="4">
        <v>121</v>
      </c>
      <c r="G49" s="4">
        <v>12</v>
      </c>
      <c r="K49" s="3" t="s">
        <v>103</v>
      </c>
      <c r="M49" s="46">
        <v>99.275000000000006</v>
      </c>
      <c r="N49" s="46">
        <v>2.2869473551282731</v>
      </c>
    </row>
    <row r="50" spans="1:16" ht="18" x14ac:dyDescent="0.25">
      <c r="A50" s="3">
        <v>56</v>
      </c>
      <c r="B50" s="2">
        <v>67.2</v>
      </c>
      <c r="C50" s="2">
        <v>201.5</v>
      </c>
      <c r="D50" s="3">
        <v>88</v>
      </c>
      <c r="E50" s="2">
        <v>99</v>
      </c>
      <c r="F50" s="4">
        <v>127</v>
      </c>
      <c r="G50" s="4">
        <v>12</v>
      </c>
      <c r="K50" s="3" t="s">
        <v>104</v>
      </c>
      <c r="M50" s="46">
        <v>395.22500000000002</v>
      </c>
      <c r="N50" s="46">
        <v>292.41176512687611</v>
      </c>
    </row>
    <row r="51" spans="1:16" ht="18" x14ac:dyDescent="0.25">
      <c r="A51" s="3">
        <v>54</v>
      </c>
      <c r="B51" s="2">
        <v>65.599999999999994</v>
      </c>
      <c r="C51" s="2">
        <v>139</v>
      </c>
      <c r="D51" s="3">
        <v>60</v>
      </c>
      <c r="E51" s="2">
        <v>99</v>
      </c>
      <c r="F51" s="4">
        <v>139</v>
      </c>
      <c r="G51" s="4">
        <v>11</v>
      </c>
      <c r="K51" s="3" t="s">
        <v>105</v>
      </c>
      <c r="M51">
        <v>7.3</v>
      </c>
      <c r="N51" s="46">
        <v>4.3038444352784087</v>
      </c>
    </row>
    <row r="52" spans="1:16" ht="18" x14ac:dyDescent="0.25">
      <c r="A52" s="3">
        <v>65</v>
      </c>
      <c r="B52" s="2">
        <v>67.599999999999994</v>
      </c>
      <c r="C52" s="2">
        <v>151.30000000000001</v>
      </c>
      <c r="D52" s="3">
        <v>64</v>
      </c>
      <c r="E52" s="2">
        <v>100</v>
      </c>
      <c r="F52" s="4">
        <v>230</v>
      </c>
      <c r="G52" s="4">
        <v>9</v>
      </c>
    </row>
    <row r="53" spans="1:16" ht="18" x14ac:dyDescent="0.25">
      <c r="A53" s="3">
        <v>47</v>
      </c>
      <c r="B53" s="2">
        <v>71</v>
      </c>
      <c r="C53" s="2">
        <v>237.1</v>
      </c>
      <c r="D53" s="3">
        <v>64</v>
      </c>
      <c r="E53" s="2">
        <v>96</v>
      </c>
      <c r="F53" s="4">
        <v>265</v>
      </c>
      <c r="G53" s="4">
        <v>9</v>
      </c>
    </row>
    <row r="54" spans="1:16" ht="18.75" thickBot="1" x14ac:dyDescent="0.3">
      <c r="A54" s="3">
        <v>51</v>
      </c>
      <c r="B54" s="2">
        <v>61.3</v>
      </c>
      <c r="C54" s="2">
        <v>176.7</v>
      </c>
      <c r="D54" s="3">
        <v>84</v>
      </c>
      <c r="E54" s="2">
        <v>98</v>
      </c>
      <c r="F54" s="4">
        <v>265</v>
      </c>
      <c r="G54" s="4">
        <v>8</v>
      </c>
    </row>
    <row r="55" spans="1:16" ht="18" x14ac:dyDescent="0.25">
      <c r="A55" s="3">
        <v>44</v>
      </c>
      <c r="B55" s="2">
        <v>65.400000000000006</v>
      </c>
      <c r="C55" s="2">
        <v>164.2</v>
      </c>
      <c r="D55" s="3">
        <v>72</v>
      </c>
      <c r="E55" s="2">
        <v>98</v>
      </c>
      <c r="F55" s="4">
        <v>288</v>
      </c>
      <c r="G55" s="4">
        <v>8</v>
      </c>
      <c r="I55" s="35" t="s">
        <v>5</v>
      </c>
      <c r="J55" s="35"/>
      <c r="L55" s="35" t="s">
        <v>6</v>
      </c>
      <c r="M55" s="35"/>
      <c r="O55" s="35" t="s">
        <v>7</v>
      </c>
      <c r="P55" s="35"/>
    </row>
    <row r="56" spans="1:16" ht="18" x14ac:dyDescent="0.25">
      <c r="A56" s="3">
        <v>66</v>
      </c>
      <c r="B56" s="2">
        <v>68.5</v>
      </c>
      <c r="C56" s="2">
        <v>144.1</v>
      </c>
      <c r="D56" s="3">
        <v>64</v>
      </c>
      <c r="E56" s="2">
        <v>101</v>
      </c>
      <c r="F56" s="4">
        <v>339</v>
      </c>
      <c r="G56" s="4">
        <v>7</v>
      </c>
    </row>
    <row r="57" spans="1:16" ht="18" x14ac:dyDescent="0.25">
      <c r="A57" s="3">
        <v>23</v>
      </c>
      <c r="B57" s="2">
        <v>69.2</v>
      </c>
      <c r="C57" s="2">
        <v>172.9</v>
      </c>
      <c r="D57" s="3">
        <v>60</v>
      </c>
      <c r="E57" s="2">
        <v>99</v>
      </c>
      <c r="F57" s="4">
        <v>522</v>
      </c>
      <c r="G57" s="4">
        <v>6</v>
      </c>
      <c r="I57" t="s">
        <v>50</v>
      </c>
      <c r="J57">
        <v>49.85</v>
      </c>
      <c r="L57" t="s">
        <v>50</v>
      </c>
      <c r="M57">
        <v>68.335000000000008</v>
      </c>
      <c r="O57" t="s">
        <v>50</v>
      </c>
      <c r="P57">
        <v>172.5500000000001</v>
      </c>
    </row>
    <row r="58" spans="1:16" ht="18" x14ac:dyDescent="0.25">
      <c r="A58" s="3">
        <v>73</v>
      </c>
      <c r="B58" s="2">
        <v>73</v>
      </c>
      <c r="C58" s="2">
        <v>198</v>
      </c>
      <c r="D58" s="3">
        <v>84</v>
      </c>
      <c r="E58" s="2">
        <v>98</v>
      </c>
      <c r="F58" s="4">
        <v>649</v>
      </c>
      <c r="G58" s="4">
        <v>2</v>
      </c>
      <c r="I58" t="s">
        <v>51</v>
      </c>
      <c r="J58">
        <v>2.2456653402750875</v>
      </c>
      <c r="L58" t="s">
        <v>51</v>
      </c>
      <c r="M58">
        <v>0.47743371133378165</v>
      </c>
      <c r="O58" t="s">
        <v>51</v>
      </c>
      <c r="P58">
        <v>4.1626898971081641</v>
      </c>
    </row>
    <row r="59" spans="1:16" ht="18" x14ac:dyDescent="0.25">
      <c r="A59" s="3">
        <v>35</v>
      </c>
      <c r="B59" s="2">
        <v>63</v>
      </c>
      <c r="C59" s="2">
        <v>156.30000000000001</v>
      </c>
      <c r="D59" s="3">
        <v>96</v>
      </c>
      <c r="E59" s="2">
        <v>96</v>
      </c>
      <c r="F59" s="4">
        <v>172</v>
      </c>
      <c r="G59" s="4">
        <v>11</v>
      </c>
      <c r="I59" t="s">
        <v>52</v>
      </c>
      <c r="J59">
        <v>49.5</v>
      </c>
      <c r="L59" t="s">
        <v>52</v>
      </c>
      <c r="M59">
        <v>68.3</v>
      </c>
      <c r="O59" t="s">
        <v>52</v>
      </c>
      <c r="P59">
        <v>169.95</v>
      </c>
    </row>
    <row r="60" spans="1:16" ht="18" x14ac:dyDescent="0.25">
      <c r="A60" s="3">
        <v>77</v>
      </c>
      <c r="B60" s="2">
        <v>68</v>
      </c>
      <c r="C60" s="2">
        <v>209.4</v>
      </c>
      <c r="D60" s="3">
        <v>60</v>
      </c>
      <c r="E60" s="2">
        <v>97</v>
      </c>
      <c r="F60" s="4">
        <v>250</v>
      </c>
      <c r="G60" s="4">
        <v>9</v>
      </c>
      <c r="I60" t="s">
        <v>53</v>
      </c>
      <c r="J60">
        <v>68</v>
      </c>
      <c r="L60" t="s">
        <v>53</v>
      </c>
      <c r="M60">
        <v>68.3</v>
      </c>
      <c r="O60" t="s">
        <v>53</v>
      </c>
      <c r="P60" t="e">
        <v>#N/A</v>
      </c>
    </row>
    <row r="61" spans="1:16" ht="18" x14ac:dyDescent="0.25">
      <c r="A61" s="3">
        <v>29</v>
      </c>
      <c r="B61" s="2">
        <v>70</v>
      </c>
      <c r="C61" s="2">
        <v>162.4</v>
      </c>
      <c r="D61" s="3">
        <v>56</v>
      </c>
      <c r="E61" s="2">
        <v>96</v>
      </c>
      <c r="F61" s="4">
        <v>303</v>
      </c>
      <c r="G61" s="4">
        <v>7</v>
      </c>
      <c r="I61" t="s">
        <v>54</v>
      </c>
      <c r="J61">
        <v>14.202834675532662</v>
      </c>
      <c r="L61" t="s">
        <v>54</v>
      </c>
      <c r="M61">
        <v>3.0195559191241932</v>
      </c>
      <c r="O61" t="s">
        <v>54</v>
      </c>
      <c r="P61">
        <v>26.327162535667515</v>
      </c>
    </row>
    <row r="62" spans="1:16" ht="18" x14ac:dyDescent="0.25">
      <c r="A62" s="3">
        <v>68</v>
      </c>
      <c r="B62" s="2">
        <v>68</v>
      </c>
      <c r="C62" s="2">
        <v>161.9</v>
      </c>
      <c r="D62" s="3">
        <v>60</v>
      </c>
      <c r="E62" s="2">
        <v>99</v>
      </c>
      <c r="F62" s="4">
        <v>578</v>
      </c>
      <c r="G62" s="4">
        <v>5</v>
      </c>
      <c r="I62" t="s">
        <v>55</v>
      </c>
      <c r="J62">
        <v>201.72051282051297</v>
      </c>
      <c r="L62" t="s">
        <v>55</v>
      </c>
      <c r="M62">
        <v>9.1177179487179512</v>
      </c>
      <c r="O62" t="s">
        <v>55</v>
      </c>
      <c r="P62">
        <v>693.11948717945518</v>
      </c>
    </row>
    <row r="63" spans="1:16" ht="18" x14ac:dyDescent="0.25">
      <c r="A63" s="3">
        <v>68</v>
      </c>
      <c r="B63" s="2">
        <v>71.900000000000006</v>
      </c>
      <c r="C63" s="2">
        <v>174.8</v>
      </c>
      <c r="D63" s="3">
        <v>56</v>
      </c>
      <c r="E63" s="2">
        <v>100</v>
      </c>
      <c r="F63" s="4">
        <v>590</v>
      </c>
      <c r="G63" s="4">
        <v>4</v>
      </c>
      <c r="I63" t="s">
        <v>56</v>
      </c>
      <c r="J63">
        <v>-0.62992781792904484</v>
      </c>
      <c r="L63" t="s">
        <v>56</v>
      </c>
      <c r="M63">
        <v>0.50555863073135576</v>
      </c>
      <c r="O63" t="s">
        <v>56</v>
      </c>
      <c r="P63">
        <v>-0.16641631736650631</v>
      </c>
    </row>
    <row r="64" spans="1:16" ht="18" x14ac:dyDescent="0.25">
      <c r="A64" s="3">
        <v>34</v>
      </c>
      <c r="B64" s="2">
        <v>63.7</v>
      </c>
      <c r="C64" s="2">
        <v>119.5</v>
      </c>
      <c r="D64" s="3">
        <v>56</v>
      </c>
      <c r="E64" s="2">
        <v>102</v>
      </c>
      <c r="F64" s="4">
        <v>740</v>
      </c>
      <c r="G64" s="4">
        <v>2</v>
      </c>
      <c r="I64" t="s">
        <v>57</v>
      </c>
      <c r="J64">
        <v>-2.079796525781499E-2</v>
      </c>
      <c r="L64" t="s">
        <v>57</v>
      </c>
      <c r="M64">
        <v>4.5652331555308429E-2</v>
      </c>
      <c r="O64" t="s">
        <v>57</v>
      </c>
      <c r="P64">
        <v>0.37037477969411386</v>
      </c>
    </row>
    <row r="65" spans="1:19" ht="18" x14ac:dyDescent="0.25">
      <c r="A65" s="3">
        <v>48</v>
      </c>
      <c r="B65" s="2">
        <v>65.599999999999994</v>
      </c>
      <c r="C65" s="2">
        <v>164.7</v>
      </c>
      <c r="D65" s="3">
        <v>60</v>
      </c>
      <c r="E65" s="2">
        <v>103</v>
      </c>
      <c r="F65" s="4">
        <v>957</v>
      </c>
      <c r="G65" s="4">
        <v>1</v>
      </c>
      <c r="I65" t="s">
        <v>58</v>
      </c>
      <c r="J65">
        <v>57</v>
      </c>
      <c r="L65" t="s">
        <v>58</v>
      </c>
      <c r="M65">
        <v>14.900000000000006</v>
      </c>
      <c r="O65" t="s">
        <v>58</v>
      </c>
      <c r="P65">
        <v>117.6</v>
      </c>
    </row>
    <row r="66" spans="1:19" ht="18" x14ac:dyDescent="0.25">
      <c r="A66" s="3">
        <v>44</v>
      </c>
      <c r="B66" s="2">
        <v>68.3</v>
      </c>
      <c r="C66" s="2">
        <v>170.1</v>
      </c>
      <c r="D66" s="3">
        <v>64</v>
      </c>
      <c r="E66" s="2">
        <v>99</v>
      </c>
      <c r="F66" s="4">
        <v>972</v>
      </c>
      <c r="G66" s="4">
        <v>1</v>
      </c>
      <c r="I66" t="s">
        <v>59</v>
      </c>
      <c r="J66">
        <v>20</v>
      </c>
      <c r="L66" t="s">
        <v>59</v>
      </c>
      <c r="M66">
        <v>61.3</v>
      </c>
      <c r="O66" t="s">
        <v>59</v>
      </c>
      <c r="P66">
        <v>119.5</v>
      </c>
    </row>
    <row r="67" spans="1:19" ht="18" x14ac:dyDescent="0.25">
      <c r="A67" s="3">
        <v>32</v>
      </c>
      <c r="B67" s="2">
        <v>71.7</v>
      </c>
      <c r="C67" s="2">
        <v>179.3</v>
      </c>
      <c r="D67" s="3">
        <v>88</v>
      </c>
      <c r="E67" s="2">
        <v>96</v>
      </c>
      <c r="F67" s="4">
        <v>75</v>
      </c>
      <c r="G67" s="4">
        <v>14</v>
      </c>
      <c r="I67" t="s">
        <v>60</v>
      </c>
      <c r="J67">
        <v>77</v>
      </c>
      <c r="L67" t="s">
        <v>60</v>
      </c>
      <c r="M67">
        <v>76.2</v>
      </c>
      <c r="O67" t="s">
        <v>60</v>
      </c>
      <c r="P67">
        <v>237.1</v>
      </c>
    </row>
    <row r="68" spans="1:19" ht="18" x14ac:dyDescent="0.25">
      <c r="A68" s="3">
        <v>46</v>
      </c>
      <c r="B68" s="2">
        <v>69.2</v>
      </c>
      <c r="C68" s="2">
        <v>166.8</v>
      </c>
      <c r="D68" s="3">
        <v>72</v>
      </c>
      <c r="E68" s="2">
        <v>103</v>
      </c>
      <c r="F68" s="4">
        <v>120</v>
      </c>
      <c r="G68" s="4">
        <v>12</v>
      </c>
      <c r="I68" t="s">
        <v>61</v>
      </c>
      <c r="J68">
        <v>1994</v>
      </c>
      <c r="L68" t="s">
        <v>61</v>
      </c>
      <c r="M68">
        <v>2733.4</v>
      </c>
      <c r="O68" t="s">
        <v>61</v>
      </c>
      <c r="P68">
        <v>6902.0000000000036</v>
      </c>
    </row>
    <row r="69" spans="1:19" ht="18.75" thickBot="1" x14ac:dyDescent="0.3">
      <c r="A69" s="3">
        <v>20</v>
      </c>
      <c r="B69" s="2">
        <v>68.3</v>
      </c>
      <c r="C69" s="2">
        <v>175.2</v>
      </c>
      <c r="D69" s="3">
        <v>76</v>
      </c>
      <c r="E69" s="2">
        <v>102</v>
      </c>
      <c r="F69" s="4">
        <v>138</v>
      </c>
      <c r="G69" s="4">
        <v>11</v>
      </c>
      <c r="I69" s="33" t="s">
        <v>62</v>
      </c>
      <c r="J69" s="33">
        <v>40</v>
      </c>
      <c r="L69" s="33" t="s">
        <v>62</v>
      </c>
      <c r="M69" s="33">
        <v>40</v>
      </c>
      <c r="O69" s="33" t="s">
        <v>62</v>
      </c>
      <c r="P69" s="33">
        <v>40</v>
      </c>
    </row>
    <row r="70" spans="1:19" ht="18" x14ac:dyDescent="0.25">
      <c r="A70" s="3">
        <v>52</v>
      </c>
      <c r="B70" s="2">
        <v>73.099999999999994</v>
      </c>
      <c r="C70" s="2">
        <v>191.1</v>
      </c>
      <c r="D70" s="3">
        <v>56</v>
      </c>
      <c r="E70" s="2">
        <v>102</v>
      </c>
      <c r="F70" s="4">
        <v>189</v>
      </c>
      <c r="G70" s="4">
        <v>10</v>
      </c>
      <c r="J70">
        <v>1</v>
      </c>
      <c r="M70">
        <v>1</v>
      </c>
      <c r="P70">
        <v>1</v>
      </c>
    </row>
    <row r="71" spans="1:19" ht="18" x14ac:dyDescent="0.25">
      <c r="A71" s="3">
        <v>62</v>
      </c>
      <c r="B71" s="2">
        <v>66.3</v>
      </c>
      <c r="C71" s="2">
        <v>166.1</v>
      </c>
      <c r="D71" s="3">
        <v>84</v>
      </c>
      <c r="E71" s="2">
        <v>96</v>
      </c>
      <c r="F71" s="4">
        <v>273</v>
      </c>
      <c r="G71" s="4">
        <v>8</v>
      </c>
    </row>
    <row r="72" spans="1:19" ht="18.75" thickBot="1" x14ac:dyDescent="0.3">
      <c r="A72" s="3">
        <v>42</v>
      </c>
      <c r="B72" s="2">
        <v>69.7</v>
      </c>
      <c r="C72" s="2">
        <v>137.4</v>
      </c>
      <c r="D72" s="3">
        <v>88</v>
      </c>
      <c r="E72" s="2">
        <v>101</v>
      </c>
      <c r="F72" s="4">
        <v>277</v>
      </c>
      <c r="G72" s="4">
        <v>8</v>
      </c>
    </row>
    <row r="73" spans="1:19" ht="18" x14ac:dyDescent="0.25">
      <c r="A73" s="3">
        <v>48</v>
      </c>
      <c r="B73" s="2">
        <v>62.9</v>
      </c>
      <c r="C73" s="2">
        <v>151.80000000000001</v>
      </c>
      <c r="D73" s="3">
        <v>68</v>
      </c>
      <c r="E73" s="2">
        <v>101</v>
      </c>
      <c r="F73" s="4">
        <v>316</v>
      </c>
      <c r="G73" s="4">
        <v>7</v>
      </c>
      <c r="I73" s="35" t="s">
        <v>8</v>
      </c>
      <c r="J73" s="35"/>
      <c r="L73" s="35" t="s">
        <v>9</v>
      </c>
      <c r="M73" s="35"/>
      <c r="O73" s="35" t="s">
        <v>10</v>
      </c>
      <c r="P73" s="35"/>
      <c r="R73" s="35" t="s">
        <v>11</v>
      </c>
      <c r="S73" s="35"/>
    </row>
    <row r="74" spans="1:19" ht="18" x14ac:dyDescent="0.25">
      <c r="A74" s="3">
        <v>55</v>
      </c>
      <c r="B74" s="2">
        <v>69.400000000000006</v>
      </c>
      <c r="C74" s="2">
        <v>193.8</v>
      </c>
      <c r="D74" s="3">
        <v>68</v>
      </c>
      <c r="E74" s="2">
        <v>99</v>
      </c>
      <c r="F74" s="4">
        <v>466</v>
      </c>
      <c r="G74" s="4">
        <v>6</v>
      </c>
    </row>
    <row r="75" spans="1:19" ht="18" x14ac:dyDescent="0.25">
      <c r="A75" s="3">
        <v>66</v>
      </c>
      <c r="B75" s="2">
        <v>68</v>
      </c>
      <c r="C75" s="2">
        <v>173.3</v>
      </c>
      <c r="D75" s="3">
        <v>88</v>
      </c>
      <c r="E75" s="2">
        <v>101</v>
      </c>
      <c r="F75" s="4">
        <v>656</v>
      </c>
      <c r="G75" s="4">
        <v>2</v>
      </c>
      <c r="I75" t="s">
        <v>50</v>
      </c>
      <c r="J75">
        <v>69.400000000000006</v>
      </c>
      <c r="L75" t="s">
        <v>50</v>
      </c>
      <c r="M75">
        <v>99.275000000000006</v>
      </c>
      <c r="O75" t="s">
        <v>50</v>
      </c>
      <c r="P75">
        <v>395.22500000000002</v>
      </c>
      <c r="R75" t="s">
        <v>50</v>
      </c>
      <c r="S75">
        <v>7.3</v>
      </c>
    </row>
    <row r="76" spans="1:19" ht="18" x14ac:dyDescent="0.25">
      <c r="A76" s="3">
        <v>36</v>
      </c>
      <c r="B76" s="2">
        <v>70.3</v>
      </c>
      <c r="C76" s="2">
        <v>137.1</v>
      </c>
      <c r="D76" s="3">
        <v>64</v>
      </c>
      <c r="E76" s="2">
        <v>102</v>
      </c>
      <c r="F76" s="4">
        <v>702</v>
      </c>
      <c r="G76" s="4">
        <v>2</v>
      </c>
      <c r="I76" t="s">
        <v>51</v>
      </c>
      <c r="J76">
        <v>1.7862724402423149</v>
      </c>
      <c r="L76" t="s">
        <v>51</v>
      </c>
      <c r="M76">
        <v>0.36159812655516493</v>
      </c>
      <c r="O76" t="s">
        <v>51</v>
      </c>
      <c r="P76">
        <v>46.234359621556173</v>
      </c>
      <c r="R76" t="s">
        <v>51</v>
      </c>
      <c r="S76">
        <v>0.68049755552604529</v>
      </c>
    </row>
    <row r="77" spans="1:19" ht="18" x14ac:dyDescent="0.25">
      <c r="A77" s="3">
        <v>42</v>
      </c>
      <c r="B77" s="2">
        <v>71.099999999999994</v>
      </c>
      <c r="C77" s="2">
        <v>189.1</v>
      </c>
      <c r="D77" s="3">
        <v>56</v>
      </c>
      <c r="E77" s="2">
        <v>101</v>
      </c>
      <c r="F77" s="4">
        <v>762</v>
      </c>
      <c r="G77" s="4">
        <v>0</v>
      </c>
      <c r="I77" t="s">
        <v>52</v>
      </c>
      <c r="J77">
        <v>66</v>
      </c>
      <c r="L77" t="s">
        <v>52</v>
      </c>
      <c r="M77">
        <v>99</v>
      </c>
      <c r="O77" t="s">
        <v>52</v>
      </c>
      <c r="P77">
        <v>282.5</v>
      </c>
      <c r="R77" t="s">
        <v>52</v>
      </c>
      <c r="S77">
        <v>8</v>
      </c>
    </row>
    <row r="78" spans="1:19" ht="18" x14ac:dyDescent="0.25">
      <c r="A78" s="3">
        <v>60</v>
      </c>
      <c r="B78" s="2">
        <v>66.3</v>
      </c>
      <c r="C78" s="2">
        <v>151</v>
      </c>
      <c r="D78" s="3">
        <v>72</v>
      </c>
      <c r="E78" s="2">
        <v>103</v>
      </c>
      <c r="F78" s="4">
        <v>1252</v>
      </c>
      <c r="G78" s="4">
        <v>0</v>
      </c>
      <c r="I78" t="s">
        <v>53</v>
      </c>
      <c r="J78">
        <v>64</v>
      </c>
      <c r="L78" t="s">
        <v>53</v>
      </c>
      <c r="M78">
        <v>101</v>
      </c>
      <c r="O78" t="s">
        <v>53</v>
      </c>
      <c r="P78">
        <v>265</v>
      </c>
      <c r="R78" t="s">
        <v>53</v>
      </c>
      <c r="S78">
        <v>8</v>
      </c>
    </row>
    <row r="79" spans="1:19" ht="18" x14ac:dyDescent="0.25">
      <c r="A79" s="3">
        <v>73</v>
      </c>
      <c r="B79" s="2">
        <v>68.3</v>
      </c>
      <c r="C79" s="2">
        <v>186.6</v>
      </c>
      <c r="D79" s="3">
        <v>72</v>
      </c>
      <c r="E79" s="2">
        <v>98</v>
      </c>
      <c r="F79" s="4">
        <v>176</v>
      </c>
      <c r="G79" s="4">
        <v>11</v>
      </c>
      <c r="I79" t="s">
        <v>54</v>
      </c>
      <c r="J79">
        <v>11.297378865505458</v>
      </c>
      <c r="L79" t="s">
        <v>54</v>
      </c>
      <c r="M79">
        <v>2.2869473551282731</v>
      </c>
      <c r="O79" t="s">
        <v>54</v>
      </c>
      <c r="P79">
        <v>292.41176512687611</v>
      </c>
      <c r="R79" t="s">
        <v>54</v>
      </c>
      <c r="S79">
        <v>4.3038444352784087</v>
      </c>
    </row>
    <row r="80" spans="1:19" ht="18" x14ac:dyDescent="0.25">
      <c r="A80" s="3">
        <v>52</v>
      </c>
      <c r="B80" s="2">
        <v>76.2</v>
      </c>
      <c r="C80" s="2">
        <v>220.6</v>
      </c>
      <c r="D80" s="3">
        <v>76</v>
      </c>
      <c r="E80" s="2">
        <v>100</v>
      </c>
      <c r="F80" s="4">
        <v>272</v>
      </c>
      <c r="G80" s="4">
        <v>8</v>
      </c>
      <c r="I80" t="s">
        <v>55</v>
      </c>
      <c r="J80">
        <v>127.63076923076937</v>
      </c>
      <c r="L80" t="s">
        <v>55</v>
      </c>
      <c r="M80">
        <v>5.2301282051282039</v>
      </c>
      <c r="O80" t="s">
        <v>55</v>
      </c>
      <c r="P80">
        <v>85504.64038461537</v>
      </c>
      <c r="R80" t="s">
        <v>55</v>
      </c>
      <c r="S80">
        <v>18.523076923076925</v>
      </c>
    </row>
    <row r="81" spans="1:19" ht="18" x14ac:dyDescent="0.25">
      <c r="A81" s="3">
        <v>33</v>
      </c>
      <c r="B81" s="2">
        <v>68.3</v>
      </c>
      <c r="C81" s="2">
        <v>204.6</v>
      </c>
      <c r="D81" s="3">
        <v>60</v>
      </c>
      <c r="E81" s="2">
        <v>103</v>
      </c>
      <c r="F81" s="4">
        <v>416</v>
      </c>
      <c r="G81" s="4">
        <v>7</v>
      </c>
      <c r="I81" t="s">
        <v>56</v>
      </c>
      <c r="J81">
        <v>-0.6395175820074841</v>
      </c>
      <c r="L81" t="s">
        <v>56</v>
      </c>
      <c r="M81">
        <v>-1.1872729824270762</v>
      </c>
      <c r="O81" t="s">
        <v>56</v>
      </c>
      <c r="P81">
        <v>0.47143125149810761</v>
      </c>
      <c r="R81" t="s">
        <v>56</v>
      </c>
      <c r="S81">
        <v>-1.1479706940548411</v>
      </c>
    </row>
    <row r="82" spans="1:19" ht="18" x14ac:dyDescent="0.25">
      <c r="A82" s="3">
        <v>37</v>
      </c>
      <c r="B82" s="2">
        <v>66.099999999999994</v>
      </c>
      <c r="C82" s="2">
        <v>169.8</v>
      </c>
      <c r="D82" s="3">
        <v>84</v>
      </c>
      <c r="E82" s="2">
        <v>98</v>
      </c>
      <c r="F82" s="4">
        <v>613</v>
      </c>
      <c r="G82" s="4">
        <v>3</v>
      </c>
      <c r="I82" t="s">
        <v>57</v>
      </c>
      <c r="J82">
        <v>0.68002365789764041</v>
      </c>
      <c r="L82" t="s">
        <v>57</v>
      </c>
      <c r="M82">
        <v>9.001061157007044E-2</v>
      </c>
      <c r="O82" t="s">
        <v>57</v>
      </c>
      <c r="P82">
        <v>0.96657635197114089</v>
      </c>
      <c r="R82" t="s">
        <v>57</v>
      </c>
      <c r="S82">
        <v>-0.13923148100207461</v>
      </c>
    </row>
    <row r="83" spans="1:19" ht="18" x14ac:dyDescent="0.25">
      <c r="A83" s="3">
        <v>40</v>
      </c>
      <c r="B83" s="2">
        <v>72.400000000000006</v>
      </c>
      <c r="C83" s="2">
        <v>213.3</v>
      </c>
      <c r="D83" s="3">
        <v>72</v>
      </c>
      <c r="E83" s="2">
        <v>96</v>
      </c>
      <c r="F83" s="4">
        <v>638</v>
      </c>
      <c r="G83" s="4">
        <v>3</v>
      </c>
      <c r="I83" t="s">
        <v>58</v>
      </c>
      <c r="J83">
        <v>40</v>
      </c>
      <c r="L83" t="s">
        <v>58</v>
      </c>
      <c r="M83">
        <v>7</v>
      </c>
      <c r="O83" t="s">
        <v>58</v>
      </c>
      <c r="P83">
        <v>1221</v>
      </c>
      <c r="R83" t="s">
        <v>58</v>
      </c>
      <c r="S83">
        <v>14</v>
      </c>
    </row>
    <row r="84" spans="1:19" ht="18" x14ac:dyDescent="0.25">
      <c r="A84" s="3">
        <v>53</v>
      </c>
      <c r="B84" s="2">
        <v>68.7</v>
      </c>
      <c r="C84" s="2">
        <v>214.5</v>
      </c>
      <c r="D84" s="3">
        <v>56</v>
      </c>
      <c r="E84" s="2">
        <v>97</v>
      </c>
      <c r="F84" s="4">
        <v>690</v>
      </c>
      <c r="G84" s="4">
        <v>2</v>
      </c>
      <c r="I84" t="s">
        <v>59</v>
      </c>
      <c r="J84">
        <v>56</v>
      </c>
      <c r="L84" t="s">
        <v>59</v>
      </c>
      <c r="M84">
        <v>96</v>
      </c>
      <c r="O84" t="s">
        <v>59</v>
      </c>
      <c r="P84">
        <v>31</v>
      </c>
      <c r="R84" t="s">
        <v>59</v>
      </c>
      <c r="S84">
        <v>0</v>
      </c>
    </row>
    <row r="85" spans="1:19" x14ac:dyDescent="0.25">
      <c r="I85" t="s">
        <v>60</v>
      </c>
      <c r="J85">
        <v>96</v>
      </c>
      <c r="L85" t="s">
        <v>60</v>
      </c>
      <c r="M85">
        <v>103</v>
      </c>
      <c r="O85" t="s">
        <v>60</v>
      </c>
      <c r="P85">
        <v>1252</v>
      </c>
      <c r="R85" t="s">
        <v>60</v>
      </c>
      <c r="S85">
        <v>14</v>
      </c>
    </row>
    <row r="86" spans="1:19" x14ac:dyDescent="0.25">
      <c r="I86" t="s">
        <v>61</v>
      </c>
      <c r="J86">
        <v>2776</v>
      </c>
      <c r="L86" t="s">
        <v>61</v>
      </c>
      <c r="M86">
        <v>3971</v>
      </c>
      <c r="O86" t="s">
        <v>61</v>
      </c>
      <c r="P86">
        <v>15809</v>
      </c>
      <c r="R86" t="s">
        <v>61</v>
      </c>
      <c r="S86">
        <v>292</v>
      </c>
    </row>
    <row r="87" spans="1:19" ht="15.75" thickBot="1" x14ac:dyDescent="0.3">
      <c r="I87" s="33" t="s">
        <v>62</v>
      </c>
      <c r="J87" s="33">
        <v>40</v>
      </c>
      <c r="L87" s="33" t="s">
        <v>62</v>
      </c>
      <c r="M87" s="33">
        <v>40</v>
      </c>
      <c r="O87" s="33" t="s">
        <v>62</v>
      </c>
      <c r="P87" s="33">
        <v>40</v>
      </c>
      <c r="R87" s="33" t="s">
        <v>62</v>
      </c>
      <c r="S87" s="33">
        <v>40</v>
      </c>
    </row>
    <row r="88" spans="1:19" x14ac:dyDescent="0.25">
      <c r="J88">
        <v>1</v>
      </c>
      <c r="M88">
        <v>1</v>
      </c>
      <c r="P88">
        <v>1</v>
      </c>
      <c r="S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Q1</vt:lpstr>
      <vt:lpstr>Q2</vt:lpstr>
      <vt:lpstr>Q3</vt:lpstr>
      <vt:lpstr>Q4</vt:lpstr>
      <vt:lpstr>Q5</vt:lpstr>
      <vt:lpstr>Q6</vt:lpstr>
      <vt:lpstr>Q7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2024-12-05T05:24:12Z</dcterms:modified>
</cp:coreProperties>
</file>