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1991" documentId="11_584E7FBFF7993E895E4D8452258401311C2E04FB" xr6:coauthVersionLast="47" xr6:coauthVersionMax="47" xr10:uidLastSave="{760EA8EF-C195-477D-99D6-398721A58215}"/>
  <bookViews>
    <workbookView xWindow="-108" yWindow="-108" windowWidth="22080" windowHeight="13176" activeTab="15" xr2:uid="{00000000-000D-0000-FFFF-FFFF00000000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Sheet1" sheetId="9" r:id="rId9"/>
    <sheet name="Sheet2" sheetId="10" r:id="rId10"/>
    <sheet name="Sheet3" sheetId="11" r:id="rId11"/>
    <sheet name="Sheet4" sheetId="12" r:id="rId12"/>
    <sheet name="Sheet5" sheetId="13" r:id="rId13"/>
    <sheet name="Sheet6" sheetId="14" r:id="rId14"/>
    <sheet name="Sheet7" sheetId="15" r:id="rId15"/>
    <sheet name="Sheet8" sheetId="16" r:id="rId16"/>
  </sheets>
  <definedNames>
    <definedName name="_xlnm._FilterDatabase" localSheetId="0" hidden="1">Data!$A$1:$L$41</definedName>
    <definedName name="_xlnm._FilterDatabase" localSheetId="10" hidden="1">Sheet3!$A$1:$B$41</definedName>
    <definedName name="_xlnm._FilterDatabase" localSheetId="12" hidden="1">Sheet5!$A$1:$B$1</definedName>
    <definedName name="_xlnm._FilterDatabase" localSheetId="14" hidden="1">Sheet7!$A$1:$C$1</definedName>
    <definedName name="_xlchart.v1.0" hidden="1">'Q3'!$K$1</definedName>
    <definedName name="_xlchart.v1.1" hidden="1">'Q3'!$K$2:$K$24</definedName>
    <definedName name="_xlchart.v1.10" hidden="1">Sheet3!$N$1</definedName>
    <definedName name="_xlchart.v1.11" hidden="1">Sheet3!$N$2:$N$24</definedName>
    <definedName name="_xlchart.v1.12" hidden="1">Sheet3!$O$1</definedName>
    <definedName name="_xlchart.v1.13" hidden="1">Sheet3!$O$2:$O$24</definedName>
    <definedName name="_xlchart.v1.14" hidden="1">Sheet5!$R$1</definedName>
    <definedName name="_xlchart.v1.15" hidden="1">Sheet5!$R$2:$R$24</definedName>
    <definedName name="_xlchart.v1.16" hidden="1">Sheet5!$S$1</definedName>
    <definedName name="_xlchart.v1.17" hidden="1">Sheet5!$S$2:$S$24</definedName>
    <definedName name="_xlchart.v1.18" hidden="1">Sheet5!$A$1</definedName>
    <definedName name="_xlchart.v1.19" hidden="1">Sheet5!$A$2:$A$41</definedName>
    <definedName name="_xlchart.v1.2" hidden="1">'Q3'!$L$1</definedName>
    <definedName name="_xlchart.v1.3" hidden="1">'Q3'!$L$2:$L$24</definedName>
    <definedName name="_xlchart.v1.4" hidden="1">'Q5'!$A$1</definedName>
    <definedName name="_xlchart.v1.5" hidden="1">'Q5'!$A$2:$A$41</definedName>
    <definedName name="_xlchart.v1.6" hidden="1">'Q5'!$Q$1</definedName>
    <definedName name="_xlchart.v1.7" hidden="1">'Q5'!$Q$2:$Q$24</definedName>
    <definedName name="_xlchart.v1.8" hidden="1">'Q5'!$R$1</definedName>
    <definedName name="_xlchart.v1.9" hidden="1">'Q5'!$R$2:$R$24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5" l="1"/>
  <c r="C2" i="15"/>
  <c r="C21" i="15"/>
  <c r="C3" i="15"/>
  <c r="C22" i="15"/>
  <c r="C23" i="15"/>
  <c r="C4" i="15"/>
  <c r="C24" i="15"/>
  <c r="C25" i="15"/>
  <c r="C5" i="15"/>
  <c r="C6" i="15"/>
  <c r="C7" i="15"/>
  <c r="C8" i="15"/>
  <c r="C9" i="15"/>
  <c r="C10" i="15"/>
  <c r="C26" i="15"/>
  <c r="C11" i="15"/>
  <c r="C27" i="15"/>
  <c r="C12" i="15"/>
  <c r="C28" i="15"/>
  <c r="C29" i="15"/>
  <c r="C30" i="15"/>
  <c r="C13" i="15"/>
  <c r="C14" i="15"/>
  <c r="C31" i="15"/>
  <c r="C32" i="15"/>
  <c r="C33" i="15"/>
  <c r="C15" i="15"/>
  <c r="C34" i="15"/>
  <c r="C16" i="15"/>
  <c r="C35" i="15"/>
  <c r="C36" i="15"/>
  <c r="C37" i="15"/>
  <c r="C38" i="15"/>
  <c r="C39" i="15"/>
  <c r="C17" i="15"/>
  <c r="C40" i="15"/>
  <c r="C41" i="15"/>
  <c r="C18" i="15"/>
  <c r="C19" i="15"/>
  <c r="L2" i="14"/>
  <c r="P6" i="12" l="1"/>
  <c r="P5" i="12"/>
  <c r="P4" i="12"/>
  <c r="O6" i="12"/>
  <c r="N6" i="12"/>
  <c r="O5" i="12"/>
  <c r="O4" i="12"/>
  <c r="N5" i="12"/>
  <c r="N4" i="12"/>
  <c r="I6" i="12"/>
  <c r="I5" i="12"/>
  <c r="I4" i="12"/>
  <c r="H6" i="12"/>
  <c r="G6" i="12"/>
  <c r="H5" i="12"/>
  <c r="G5" i="12"/>
  <c r="H4" i="12"/>
  <c r="G4" i="12"/>
  <c r="C13" i="12"/>
  <c r="C14" i="12"/>
  <c r="C3" i="12"/>
  <c r="C4" i="12"/>
  <c r="C5" i="12"/>
  <c r="C6" i="12"/>
  <c r="C7" i="12"/>
  <c r="C8" i="12"/>
  <c r="C9" i="12"/>
  <c r="C10" i="12"/>
  <c r="C11" i="12"/>
  <c r="C12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2" i="12"/>
  <c r="N7" i="10"/>
  <c r="N6" i="10"/>
  <c r="N5" i="10"/>
  <c r="M7" i="10"/>
  <c r="L7" i="10"/>
  <c r="M6" i="10"/>
  <c r="M5" i="10"/>
  <c r="L6" i="10"/>
  <c r="L5" i="10"/>
  <c r="F6" i="10"/>
  <c r="F7" i="10" s="1"/>
  <c r="E6" i="10"/>
  <c r="G5" i="10"/>
  <c r="F5" i="10"/>
  <c r="E5" i="10"/>
  <c r="I27" i="9"/>
  <c r="I26" i="9"/>
  <c r="H27" i="9"/>
  <c r="H26" i="9"/>
  <c r="I23" i="9"/>
  <c r="I22" i="9"/>
  <c r="H23" i="9"/>
  <c r="H22" i="9"/>
  <c r="I15" i="9"/>
  <c r="I16" i="9"/>
  <c r="I17" i="9"/>
  <c r="I18" i="9"/>
  <c r="I19" i="9"/>
  <c r="I14" i="9"/>
  <c r="H15" i="9"/>
  <c r="H16" i="9"/>
  <c r="H17" i="9"/>
  <c r="H18" i="9"/>
  <c r="H19" i="9"/>
  <c r="H14" i="9"/>
  <c r="I9" i="9"/>
  <c r="I10" i="9"/>
  <c r="I11" i="9"/>
  <c r="I8" i="9"/>
  <c r="H9" i="9"/>
  <c r="H10" i="9"/>
  <c r="H11" i="9"/>
  <c r="H8" i="9"/>
  <c r="I5" i="9"/>
  <c r="I4" i="9"/>
  <c r="H5" i="9"/>
  <c r="H4" i="9"/>
  <c r="G6" i="10" l="1"/>
  <c r="G7" i="10" s="1"/>
  <c r="E7" i="10"/>
  <c r="G7" i="4" l="1"/>
  <c r="G6" i="4"/>
  <c r="F7" i="4"/>
  <c r="F6" i="4"/>
  <c r="P8" i="3"/>
  <c r="P7" i="3"/>
  <c r="P5" i="3"/>
  <c r="P4" i="3"/>
  <c r="O36" i="2"/>
  <c r="O35" i="2"/>
  <c r="N36" i="2"/>
  <c r="N35" i="2"/>
  <c r="O31" i="2" l="1"/>
  <c r="O26" i="2"/>
  <c r="O27" i="2"/>
  <c r="O28" i="2"/>
  <c r="O29" i="2"/>
  <c r="O30" i="2"/>
  <c r="O25" i="2"/>
  <c r="N31" i="2"/>
  <c r="N26" i="2"/>
  <c r="N27" i="2"/>
  <c r="N28" i="2"/>
  <c r="N29" i="2"/>
  <c r="N30" i="2"/>
  <c r="N25" i="2"/>
  <c r="N5" i="2"/>
  <c r="N6" i="2"/>
  <c r="N11" i="2"/>
  <c r="N12" i="2"/>
  <c r="N13" i="2"/>
  <c r="N14" i="2"/>
  <c r="N19" i="2"/>
  <c r="N20" i="2"/>
  <c r="M42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2" i="8"/>
  <c r="M40" i="7"/>
  <c r="M39" i="7"/>
  <c r="E15" i="7"/>
  <c r="N15" i="2" l="1"/>
  <c r="O12" i="2" s="1"/>
  <c r="N7" i="2"/>
  <c r="O6" i="2" s="1"/>
  <c r="N21" i="2"/>
  <c r="O20" i="2" s="1"/>
  <c r="K7" i="5"/>
  <c r="L7" i="5"/>
  <c r="L6" i="5"/>
  <c r="K6" i="5"/>
  <c r="K8" i="5" s="1"/>
  <c r="M7" i="5"/>
  <c r="F7" i="5"/>
  <c r="G7" i="5"/>
  <c r="G6" i="5"/>
  <c r="F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2" i="5"/>
  <c r="K7" i="3"/>
  <c r="M7" i="3" s="1"/>
  <c r="L7" i="3"/>
  <c r="L6" i="3"/>
  <c r="K6" i="3"/>
  <c r="G8" i="3"/>
  <c r="F8" i="3"/>
  <c r="H8" i="3" s="1"/>
  <c r="H7" i="3"/>
  <c r="H6" i="3"/>
  <c r="F7" i="3"/>
  <c r="G7" i="3"/>
  <c r="G6" i="3"/>
  <c r="F6" i="3"/>
  <c r="O13" i="2" l="1"/>
  <c r="O14" i="2"/>
  <c r="O11" i="2"/>
  <c r="O19" i="2"/>
  <c r="O21" i="2" s="1"/>
  <c r="O5" i="2"/>
  <c r="O7" i="2" s="1"/>
  <c r="L8" i="5"/>
  <c r="M8" i="5"/>
  <c r="M6" i="5"/>
  <c r="F8" i="5"/>
  <c r="G8" i="5"/>
  <c r="H7" i="5"/>
  <c r="H6" i="5"/>
  <c r="K8" i="3"/>
  <c r="L8" i="3"/>
  <c r="M8" i="3"/>
  <c r="M6" i="3"/>
  <c r="O15" i="2" l="1"/>
  <c r="H8" i="5"/>
</calcChain>
</file>

<file path=xl/sharedStrings.xml><?xml version="1.0" encoding="utf-8"?>
<sst xmlns="http://schemas.openxmlformats.org/spreadsheetml/2006/main" count="1829" uniqueCount="111">
  <si>
    <t>Gender</t>
  </si>
  <si>
    <t>Marital Status</t>
  </si>
  <si>
    <t>Region</t>
  </si>
  <si>
    <t>Smoker</t>
  </si>
  <si>
    <t>AGE</t>
  </si>
  <si>
    <t>HT</t>
  </si>
  <si>
    <t>WT</t>
  </si>
  <si>
    <t>PULSE</t>
  </si>
  <si>
    <t>Body Temp</t>
  </si>
  <si>
    <t>CHOL</t>
  </si>
  <si>
    <t xml:space="preserve">Hours </t>
  </si>
  <si>
    <t>Male</t>
  </si>
  <si>
    <t>Widow</t>
  </si>
  <si>
    <t>South</t>
  </si>
  <si>
    <t>Yes</t>
  </si>
  <si>
    <t>Divorced</t>
  </si>
  <si>
    <t>West</t>
  </si>
  <si>
    <t>No</t>
  </si>
  <si>
    <t>Female</t>
  </si>
  <si>
    <t>North</t>
  </si>
  <si>
    <t>East</t>
  </si>
  <si>
    <t>Married</t>
  </si>
  <si>
    <t>Never Married</t>
  </si>
  <si>
    <t>Mid South</t>
  </si>
  <si>
    <t>Mid West</t>
  </si>
  <si>
    <t>Notes: Age in years</t>
  </si>
  <si>
    <t>HT: height in inches</t>
  </si>
  <si>
    <t>WT: weight in pounds</t>
  </si>
  <si>
    <t>PULSE: pulse rate in beats per minute</t>
  </si>
  <si>
    <t>CHOL: cholesterol in mg</t>
  </si>
  <si>
    <t>Body Temp: Body Tempareture in degree Ferenheit</t>
  </si>
  <si>
    <t>Hours: Hours spent every week working out in Gym</t>
  </si>
  <si>
    <t>Frequency Distribution</t>
  </si>
  <si>
    <t>n</t>
  </si>
  <si>
    <t>%</t>
  </si>
  <si>
    <t>Total</t>
  </si>
  <si>
    <t>Smoking Status</t>
  </si>
  <si>
    <t>Contingency table</t>
  </si>
  <si>
    <t>Standard deviation</t>
  </si>
  <si>
    <t>Average</t>
  </si>
  <si>
    <t>Descriptive summary</t>
  </si>
  <si>
    <t>Recoded Age</t>
  </si>
  <si>
    <t>Age</t>
  </si>
  <si>
    <t>Younger</t>
  </si>
  <si>
    <t>Older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</si>
  <si>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</si>
  <si>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</si>
  <si>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</si>
  <si>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</si>
  <si>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</si>
  <si>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</si>
  <si>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</si>
  <si>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</si>
  <si>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</si>
  <si>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</si>
  <si>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</si>
  <si>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</si>
  <si>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</si>
  <si>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Numerical summary</t>
  </si>
  <si>
    <t>Correlation coefficient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</si>
  <si>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</si>
  <si>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</si>
  <si>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</si>
  <si>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</si>
  <si>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</si>
  <si>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</si>
  <si>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</si>
  <si>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</si>
  <si>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</si>
  <si>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</si>
  <si>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</si>
  <si>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</si>
  <si>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</si>
  <si>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</si>
  <si>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</si>
  <si>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</si>
  <si>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</si>
  <si>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</si>
  <si>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</si>
  <si>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</si>
  <si>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</si>
  <si>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</si>
  <si>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</si>
  <si>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</si>
  <si>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CHOL</t>
  </si>
  <si>
    <t>Residuals</t>
  </si>
  <si>
    <t>PROBABILITY OUTPUT</t>
  </si>
  <si>
    <t>Percentile</t>
  </si>
  <si>
    <t>beta 0</t>
  </si>
  <si>
    <t>beta 1</t>
  </si>
  <si>
    <t>x</t>
  </si>
  <si>
    <t>Estimated y</t>
  </si>
  <si>
    <t>Coded Gender</t>
  </si>
  <si>
    <t>Participant ID</t>
  </si>
  <si>
    <t>Physical activity</t>
  </si>
  <si>
    <t>&lt;4</t>
  </si>
  <si>
    <t>&gt;12</t>
  </si>
  <si>
    <t>Probability</t>
  </si>
  <si>
    <t>P(Y given M)</t>
  </si>
  <si>
    <t>P(N given M)</t>
  </si>
  <si>
    <t>P(Y given F)</t>
  </si>
  <si>
    <t>P(N given F)</t>
  </si>
  <si>
    <t>Code for Gender</t>
  </si>
  <si>
    <t>Current Smoking Status</t>
  </si>
  <si>
    <t>Physical Activity</t>
  </si>
  <si>
    <t>N</t>
  </si>
  <si>
    <t>Correlation Coefficient</t>
  </si>
  <si>
    <t>X Variable 1</t>
  </si>
  <si>
    <t>y = ax + b</t>
  </si>
  <si>
    <t>= 42.5x + 370.8</t>
  </si>
  <si>
    <t>Participants: 1660 women
Y variable: Mental health
- a &lt;= 5 PHQ score: 0
- a &gt; 6 PHQ score: 1
X variable: Exercise
- &gt;= 150 mins / week: 1
- &lt; 150 mins / week: 0
others:
- &lt;= 2 alcoholic drinks / week: 0
- &gt;2 alcoholic drinks / week: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</si>
</sst>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4"/>
      <name val="Arial"/>
      <family val="2"/>
    </font>
    <font>
      <sz val="14"/>
      <color theme="4" tint="-0.499984740745262"/>
      <name val="Calibri"/>
      <family val="2"/>
      <scheme val="minor"/>
    </font>
    <font>
      <b/>
      <sz val="14"/>
      <color theme="4" tint="-0.499984740745262"/>
      <name val="Arial"/>
      <family val="2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5">
    <xf numFmtId="0" fontId="0" fillId="0" borderId="0" xfId="0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0" borderId="0" xfId="0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6" fillId="4" borderId="0" xfId="0" applyFont="1" applyFill="1"/>
    <xf numFmtId="165" fontId="6" fillId="4" borderId="0" xfId="1" applyNumberFormat="1" applyFont="1" applyFill="1"/>
    <xf numFmtId="165" fontId="6" fillId="3" borderId="0" xfId="1" applyNumberFormat="1" applyFont="1" applyFill="1"/>
    <xf numFmtId="0" fontId="6" fillId="6" borderId="0" xfId="0" applyFont="1" applyFill="1" applyAlignment="1">
      <alignment horizontal="center"/>
    </xf>
    <xf numFmtId="165" fontId="6" fillId="5" borderId="0" xfId="1" applyNumberFormat="1" applyFont="1" applyFill="1" applyAlignment="1">
      <alignment horizontal="center"/>
    </xf>
    <xf numFmtId="165" fontId="6" fillId="3" borderId="0" xfId="1" applyNumberFormat="1" applyFont="1" applyFill="1" applyAlignment="1">
      <alignment horizontal="center"/>
    </xf>
    <xf numFmtId="165" fontId="6" fillId="6" borderId="0" xfId="1" applyNumberFormat="1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10" fillId="0" borderId="0" xfId="0" applyFont="1"/>
    <xf numFmtId="0" fontId="0" fillId="0" borderId="1" xfId="0" applyBorder="1"/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Continuous"/>
    </xf>
    <xf numFmtId="0" fontId="0" fillId="7" borderId="0" xfId="0" applyFill="1"/>
    <xf numFmtId="0" fontId="11" fillId="7" borderId="2" xfId="0" applyFont="1" applyFill="1" applyBorder="1" applyAlignment="1">
      <alignment horizontal="centerContinuous"/>
    </xf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0" fillId="7" borderId="1" xfId="0" applyFill="1" applyBorder="1"/>
    <xf numFmtId="0" fontId="0" fillId="5" borderId="0" xfId="0" applyFill="1"/>
    <xf numFmtId="165" fontId="0" fillId="5" borderId="0" xfId="1" applyNumberFormat="1" applyFont="1" applyFill="1"/>
    <xf numFmtId="0" fontId="1" fillId="0" borderId="0" xfId="0" applyFont="1" applyAlignment="1">
      <alignment horizontal="center"/>
    </xf>
    <xf numFmtId="0" fontId="0" fillId="4" borderId="0" xfId="0" applyFill="1"/>
    <xf numFmtId="165" fontId="0" fillId="0" borderId="0" xfId="1" applyNumberFormat="1" applyFont="1"/>
    <xf numFmtId="0" fontId="0" fillId="6" borderId="0" xfId="0" applyFill="1"/>
    <xf numFmtId="165" fontId="0" fillId="0" borderId="0" xfId="0" applyNumberFormat="1"/>
    <xf numFmtId="1" fontId="0" fillId="0" borderId="0" xfId="0" applyNumberFormat="1"/>
    <xf numFmtId="0" fontId="0" fillId="0" borderId="0" xfId="0" quotePrefix="1"/>
    <xf numFmtId="9" fontId="0" fillId="0" borderId="0" xfId="1" applyFont="1" applyFill="1" applyBorder="1" applyAlignment="1"/>
    <xf numFmtId="9" fontId="0" fillId="0" borderId="1" xfId="1" applyFont="1" applyFill="1" applyBorder="1" applyAlignme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Gender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DB8-41DC-99EB-5AABA9981B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DB8-41DC-99EB-5AABA9981BD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'Q1'!$M$5:$M$6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'Q1'!$N$5:$N$6</c:f>
              <c:numCache>
                <c:formatCode>General</c:formatCode>
                <c:ptCount val="2"/>
                <c:pt idx="0">
                  <c:v>23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D-4932-8370-FB4866E5BD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'Q6'!$H$43:$H$82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'Q6'!$I$43:$I$82</c:f>
              <c:numCache>
                <c:formatCode>General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75</c:v>
                </c:pt>
                <c:pt idx="3">
                  <c:v>78</c:v>
                </c:pt>
                <c:pt idx="4">
                  <c:v>113</c:v>
                </c:pt>
                <c:pt idx="5">
                  <c:v>120</c:v>
                </c:pt>
                <c:pt idx="6">
                  <c:v>121</c:v>
                </c:pt>
                <c:pt idx="7">
                  <c:v>127</c:v>
                </c:pt>
                <c:pt idx="8">
                  <c:v>138</c:v>
                </c:pt>
                <c:pt idx="9">
                  <c:v>139</c:v>
                </c:pt>
                <c:pt idx="10">
                  <c:v>172</c:v>
                </c:pt>
                <c:pt idx="11">
                  <c:v>176</c:v>
                </c:pt>
                <c:pt idx="12">
                  <c:v>189</c:v>
                </c:pt>
                <c:pt idx="13">
                  <c:v>230</c:v>
                </c:pt>
                <c:pt idx="14">
                  <c:v>250</c:v>
                </c:pt>
                <c:pt idx="15">
                  <c:v>265</c:v>
                </c:pt>
                <c:pt idx="16">
                  <c:v>265</c:v>
                </c:pt>
                <c:pt idx="17">
                  <c:v>272</c:v>
                </c:pt>
                <c:pt idx="18">
                  <c:v>273</c:v>
                </c:pt>
                <c:pt idx="19">
                  <c:v>277</c:v>
                </c:pt>
                <c:pt idx="20">
                  <c:v>288</c:v>
                </c:pt>
                <c:pt idx="21">
                  <c:v>303</c:v>
                </c:pt>
                <c:pt idx="22">
                  <c:v>316</c:v>
                </c:pt>
                <c:pt idx="23">
                  <c:v>339</c:v>
                </c:pt>
                <c:pt idx="24">
                  <c:v>416</c:v>
                </c:pt>
                <c:pt idx="25">
                  <c:v>466</c:v>
                </c:pt>
                <c:pt idx="26">
                  <c:v>522</c:v>
                </c:pt>
                <c:pt idx="27">
                  <c:v>578</c:v>
                </c:pt>
                <c:pt idx="28">
                  <c:v>590</c:v>
                </c:pt>
                <c:pt idx="29">
                  <c:v>613</c:v>
                </c:pt>
                <c:pt idx="30">
                  <c:v>638</c:v>
                </c:pt>
                <c:pt idx="31">
                  <c:v>649</c:v>
                </c:pt>
                <c:pt idx="32">
                  <c:v>656</c:v>
                </c:pt>
                <c:pt idx="33">
                  <c:v>690</c:v>
                </c:pt>
                <c:pt idx="34">
                  <c:v>702</c:v>
                </c:pt>
                <c:pt idx="35">
                  <c:v>740</c:v>
                </c:pt>
                <c:pt idx="36">
                  <c:v>762</c:v>
                </c:pt>
                <c:pt idx="37">
                  <c:v>957</c:v>
                </c:pt>
                <c:pt idx="38">
                  <c:v>972</c:v>
                </c:pt>
                <c:pt idx="39">
                  <c:v>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3-4029-824E-2260A842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988336"/>
        <c:axId val="1161987376"/>
      </c:scatterChart>
      <c:valAx>
        <c:axId val="116198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987376"/>
        <c:crosses val="autoZero"/>
        <c:crossBetween val="midCat"/>
      </c:valAx>
      <c:valAx>
        <c:axId val="116198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988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Sheet2!$D$5:$D$6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Sheet2!$E$5:$E$6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0-E048-9AC2-CD61C7C05146}"/>
            </c:ext>
          </c:extLst>
        </c:ser>
        <c:ser>
          <c:idx val="1"/>
          <c:order val="1"/>
          <c:tx>
            <c:strRef>
              <c:f>Sheet2!$F$4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Sheet2!$D$5:$D$6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Sheet2!$F$5:$F$6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0-E048-9AC2-CD61C7C05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38822719"/>
        <c:axId val="184678063"/>
      </c:barChart>
      <c:catAx>
        <c:axId val="13882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8063"/>
        <c:crosses val="autoZero"/>
        <c:auto val="1"/>
        <c:lblAlgn val="ctr"/>
        <c:lblOffset val="100"/>
        <c:noMultiLvlLbl val="0"/>
      </c:catAx>
      <c:valAx>
        <c:axId val="1846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Smoking Status</a:t>
            </a:r>
            <a:r>
              <a:rPr lang="en-US" baseline="0"/>
              <a:t> by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Sheet4!$G$3</c:f>
              <c:strCache>
                <c:ptCount val="1"/>
                <c:pt idx="0">
                  <c:v>Younger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Sheet4!$F$4:$F$5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Sheet4!$G$4:$G$5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A-4838-B07D-1B2DD20D4FFE}"/>
            </c:ext>
          </c:extLst>
        </c:ser>
        <c:ser>
          <c:idx val="1"/>
          <c:order val="1"/>
          <c:tx>
            <c:strRef>
              <c:f>Sheet4!$H$3</c:f>
              <c:strCache>
                <c:ptCount val="1"/>
                <c:pt idx="0">
                  <c:v>Older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Sheet4!$F$4:$F$5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Sheet4!$H$4:$H$5</c:f>
              <c:numCache>
                <c:formatCode>General</c:formatCode>
                <c:ptCount val="2"/>
                <c:pt idx="0">
                  <c:v>13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A-4838-B07D-1B2DD20D4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243584"/>
        <c:axId val="1180242144"/>
      </c:barChart>
      <c:catAx>
        <c:axId val="118024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Smoking</a:t>
                </a:r>
                <a:r>
                  <a:rPr lang="en-US" baseline="0"/>
                  <a:t> Status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42144"/>
        <c:crosses val="autoZero"/>
        <c:auto val="1"/>
        <c:lblAlgn val="ctr"/>
        <c:lblOffset val="100"/>
        <c:noMultiLvlLbl val="0"/>
      </c:catAx>
      <c:valAx>
        <c:axId val="11802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Hours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Sheet6!$G$26:$G$65</c:f>
              <c:numCache>
                <c:formatCode>General</c:formatCode>
                <c:ptCount val="40"/>
                <c:pt idx="0">
                  <c:v>67.182101328903741</c:v>
                </c:pt>
                <c:pt idx="1">
                  <c:v>85.182101328903741</c:v>
                </c:pt>
                <c:pt idx="2">
                  <c:v>49.792981727574784</c:v>
                </c:pt>
                <c:pt idx="3">
                  <c:v>84.792981727574784</c:v>
                </c:pt>
                <c:pt idx="4">
                  <c:v>28.40386212624594</c:v>
                </c:pt>
                <c:pt idx="5">
                  <c:v>34.40386212624594</c:v>
                </c:pt>
                <c:pt idx="6">
                  <c:v>-17.985257475083017</c:v>
                </c:pt>
                <c:pt idx="7">
                  <c:v>-55.763496677740818</c:v>
                </c:pt>
                <c:pt idx="8">
                  <c:v>-20.763496677740818</c:v>
                </c:pt>
                <c:pt idx="9">
                  <c:v>-85.152616279069775</c:v>
                </c:pt>
                <c:pt idx="10">
                  <c:v>-62.152616279069775</c:v>
                </c:pt>
                <c:pt idx="11">
                  <c:v>-75.541735880398676</c:v>
                </c:pt>
                <c:pt idx="12">
                  <c:v>43.069144518272424</c:v>
                </c:pt>
                <c:pt idx="13">
                  <c:v>-87.487333887043292</c:v>
                </c:pt>
                <c:pt idx="14">
                  <c:v>15.014742524916983</c:v>
                </c:pt>
                <c:pt idx="15">
                  <c:v>-35.763496677740818</c:v>
                </c:pt>
                <c:pt idx="16">
                  <c:v>-111.54173588039868</c:v>
                </c:pt>
                <c:pt idx="17">
                  <c:v>34.680024916943466</c:v>
                </c:pt>
                <c:pt idx="18">
                  <c:v>-17.709094684385491</c:v>
                </c:pt>
                <c:pt idx="19">
                  <c:v>3.5126661129567083</c:v>
                </c:pt>
                <c:pt idx="20">
                  <c:v>156.12354651162786</c:v>
                </c:pt>
                <c:pt idx="21">
                  <c:v>171.12354651162786</c:v>
                </c:pt>
                <c:pt idx="22">
                  <c:v>111.18210132890374</c:v>
                </c:pt>
                <c:pt idx="23">
                  <c:v>27.40386212624594</c:v>
                </c:pt>
                <c:pt idx="24">
                  <c:v>-18.985257475083017</c:v>
                </c:pt>
                <c:pt idx="25">
                  <c:v>-32.374377076411974</c:v>
                </c:pt>
                <c:pt idx="26">
                  <c:v>-77.152616279069775</c:v>
                </c:pt>
                <c:pt idx="27">
                  <c:v>-73.152616279069775</c:v>
                </c:pt>
                <c:pt idx="28">
                  <c:v>-98.541735880398676</c:v>
                </c:pt>
                <c:pt idx="29">
                  <c:v>-12.930855481727576</c:v>
                </c:pt>
                <c:pt idx="30">
                  <c:v>-80.487333887043292</c:v>
                </c:pt>
                <c:pt idx="31">
                  <c:v>-34.487333887043292</c:v>
                </c:pt>
                <c:pt idx="32">
                  <c:v>-103.26557308970109</c:v>
                </c:pt>
                <c:pt idx="33">
                  <c:v>386.73442691029891</c:v>
                </c:pt>
                <c:pt idx="34">
                  <c:v>19.014742524916983</c:v>
                </c:pt>
                <c:pt idx="35">
                  <c:v>-78.152616279069775</c:v>
                </c:pt>
                <c:pt idx="36">
                  <c:v>1.4582641196013242</c:v>
                </c:pt>
                <c:pt idx="37">
                  <c:v>-59.098214285714334</c:v>
                </c:pt>
                <c:pt idx="38">
                  <c:v>-34.098214285714334</c:v>
                </c:pt>
                <c:pt idx="39">
                  <c:v>-46.487333887043292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0-436F-824A-C0EFC745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40511"/>
        <c:axId val="608243391"/>
      </c:scatterChart>
      <c:valAx>
        <c:axId val="608240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08243391"/>
        <c:crosses val="autoZero"/>
        <c:crossBetween val="midCat"/>
      </c:valAx>
      <c:valAx>
        <c:axId val="608243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240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Hours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</c:v>
          </c:tx>
          <c:spPr>
            <a:ln w="28575">
              <a:noFill/>
            </a:ln>
          </c:spPr>
          <c:xVal>
            <c:numRef>
              <c:f>Sheet6!$B$2:$B$41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Sheet6!$A$2:$A$41</c:f>
              <c:numCache>
                <c:formatCode>0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78</c:v>
                </c:pt>
                <c:pt idx="3">
                  <c:v>113</c:v>
                </c:pt>
                <c:pt idx="4">
                  <c:v>121</c:v>
                </c:pt>
                <c:pt idx="5">
                  <c:v>127</c:v>
                </c:pt>
                <c:pt idx="6">
                  <c:v>139</c:v>
                </c:pt>
                <c:pt idx="7">
                  <c:v>230</c:v>
                </c:pt>
                <c:pt idx="8">
                  <c:v>265</c:v>
                </c:pt>
                <c:pt idx="9">
                  <c:v>265</c:v>
                </c:pt>
                <c:pt idx="10">
                  <c:v>288</c:v>
                </c:pt>
                <c:pt idx="11">
                  <c:v>339</c:v>
                </c:pt>
                <c:pt idx="12">
                  <c:v>522</c:v>
                </c:pt>
                <c:pt idx="13">
                  <c:v>649</c:v>
                </c:pt>
                <c:pt idx="14">
                  <c:v>172</c:v>
                </c:pt>
                <c:pt idx="15">
                  <c:v>250</c:v>
                </c:pt>
                <c:pt idx="16">
                  <c:v>303</c:v>
                </c:pt>
                <c:pt idx="17">
                  <c:v>578</c:v>
                </c:pt>
                <c:pt idx="18">
                  <c:v>590</c:v>
                </c:pt>
                <c:pt idx="19">
                  <c:v>740</c:v>
                </c:pt>
                <c:pt idx="20">
                  <c:v>957</c:v>
                </c:pt>
                <c:pt idx="21">
                  <c:v>972</c:v>
                </c:pt>
                <c:pt idx="22">
                  <c:v>75</c:v>
                </c:pt>
                <c:pt idx="23">
                  <c:v>120</c:v>
                </c:pt>
                <c:pt idx="24">
                  <c:v>138</c:v>
                </c:pt>
                <c:pt idx="25">
                  <c:v>189</c:v>
                </c:pt>
                <c:pt idx="26">
                  <c:v>273</c:v>
                </c:pt>
                <c:pt idx="27">
                  <c:v>277</c:v>
                </c:pt>
                <c:pt idx="28">
                  <c:v>316</c:v>
                </c:pt>
                <c:pt idx="29">
                  <c:v>466</c:v>
                </c:pt>
                <c:pt idx="30">
                  <c:v>656</c:v>
                </c:pt>
                <c:pt idx="31">
                  <c:v>702</c:v>
                </c:pt>
                <c:pt idx="32">
                  <c:v>762</c:v>
                </c:pt>
                <c:pt idx="33">
                  <c:v>1252</c:v>
                </c:pt>
                <c:pt idx="34">
                  <c:v>176</c:v>
                </c:pt>
                <c:pt idx="35">
                  <c:v>272</c:v>
                </c:pt>
                <c:pt idx="36">
                  <c:v>416</c:v>
                </c:pt>
                <c:pt idx="37">
                  <c:v>613</c:v>
                </c:pt>
                <c:pt idx="38">
                  <c:v>638</c:v>
                </c:pt>
                <c:pt idx="39">
                  <c:v>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D-4CDA-B143-2338F8CA8181}"/>
            </c:ext>
          </c:extLst>
        </c:ser>
        <c:ser>
          <c:idx val="1"/>
          <c:order val="1"/>
          <c:tx>
            <c:v>Predicted CHOL</c:v>
          </c:tx>
          <c:spPr>
            <a:ln w="28575">
              <a:noFill/>
            </a:ln>
          </c:spPr>
          <c:xVal>
            <c:numRef>
              <c:f>Sheet6!$B$2:$B$41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Sheet6!$F$26:$F$65</c:f>
              <c:numCache>
                <c:formatCode>General</c:formatCode>
                <c:ptCount val="40"/>
                <c:pt idx="0">
                  <c:v>-36.182101328903741</c:v>
                </c:pt>
                <c:pt idx="1">
                  <c:v>-36.182101328903741</c:v>
                </c:pt>
                <c:pt idx="2">
                  <c:v>28.207018272425216</c:v>
                </c:pt>
                <c:pt idx="3">
                  <c:v>28.207018272425216</c:v>
                </c:pt>
                <c:pt idx="4">
                  <c:v>92.59613787375406</c:v>
                </c:pt>
                <c:pt idx="5">
                  <c:v>92.59613787375406</c:v>
                </c:pt>
                <c:pt idx="6">
                  <c:v>156.98525747508302</c:v>
                </c:pt>
                <c:pt idx="7">
                  <c:v>285.76349667774082</c:v>
                </c:pt>
                <c:pt idx="8">
                  <c:v>285.76349667774082</c:v>
                </c:pt>
                <c:pt idx="9">
                  <c:v>350.15261627906978</c:v>
                </c:pt>
                <c:pt idx="10">
                  <c:v>350.15261627906978</c:v>
                </c:pt>
                <c:pt idx="11">
                  <c:v>414.54173588039868</c:v>
                </c:pt>
                <c:pt idx="12">
                  <c:v>478.93085548172758</c:v>
                </c:pt>
                <c:pt idx="13">
                  <c:v>736.48733388704329</c:v>
                </c:pt>
                <c:pt idx="14">
                  <c:v>156.98525747508302</c:v>
                </c:pt>
                <c:pt idx="15">
                  <c:v>285.76349667774082</c:v>
                </c:pt>
                <c:pt idx="16">
                  <c:v>414.54173588039868</c:v>
                </c:pt>
                <c:pt idx="17">
                  <c:v>543.31997508305653</c:v>
                </c:pt>
                <c:pt idx="18">
                  <c:v>607.70909468438549</c:v>
                </c:pt>
                <c:pt idx="19">
                  <c:v>736.48733388704329</c:v>
                </c:pt>
                <c:pt idx="20">
                  <c:v>800.87645348837214</c:v>
                </c:pt>
                <c:pt idx="21">
                  <c:v>800.87645348837214</c:v>
                </c:pt>
                <c:pt idx="22">
                  <c:v>-36.182101328903741</c:v>
                </c:pt>
                <c:pt idx="23">
                  <c:v>92.59613787375406</c:v>
                </c:pt>
                <c:pt idx="24">
                  <c:v>156.98525747508302</c:v>
                </c:pt>
                <c:pt idx="25">
                  <c:v>221.37437707641197</c:v>
                </c:pt>
                <c:pt idx="26">
                  <c:v>350.15261627906978</c:v>
                </c:pt>
                <c:pt idx="27">
                  <c:v>350.15261627906978</c:v>
                </c:pt>
                <c:pt idx="28">
                  <c:v>414.54173588039868</c:v>
                </c:pt>
                <c:pt idx="29">
                  <c:v>478.93085548172758</c:v>
                </c:pt>
                <c:pt idx="30">
                  <c:v>736.48733388704329</c:v>
                </c:pt>
                <c:pt idx="31">
                  <c:v>736.48733388704329</c:v>
                </c:pt>
                <c:pt idx="32">
                  <c:v>865.26557308970109</c:v>
                </c:pt>
                <c:pt idx="33">
                  <c:v>865.26557308970109</c:v>
                </c:pt>
                <c:pt idx="34">
                  <c:v>156.98525747508302</c:v>
                </c:pt>
                <c:pt idx="35">
                  <c:v>350.15261627906978</c:v>
                </c:pt>
                <c:pt idx="36">
                  <c:v>414.54173588039868</c:v>
                </c:pt>
                <c:pt idx="37">
                  <c:v>672.09821428571433</c:v>
                </c:pt>
                <c:pt idx="38">
                  <c:v>672.09821428571433</c:v>
                </c:pt>
                <c:pt idx="39">
                  <c:v>736.48733388704329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1D-4CDA-B143-2338F8CA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57872"/>
        <c:axId val="1278058832"/>
      </c:scatterChart>
      <c:valAx>
        <c:axId val="127805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78058832"/>
        <c:crosses val="autoZero"/>
        <c:crossBetween val="midCat"/>
      </c:valAx>
      <c:valAx>
        <c:axId val="1278058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CHOL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780578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Sheet6!$I$26:$I$65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Sheet6!$J$26:$J$65</c:f>
              <c:numCache>
                <c:formatCode>General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75</c:v>
                </c:pt>
                <c:pt idx="3">
                  <c:v>78</c:v>
                </c:pt>
                <c:pt idx="4">
                  <c:v>113</c:v>
                </c:pt>
                <c:pt idx="5">
                  <c:v>120</c:v>
                </c:pt>
                <c:pt idx="6">
                  <c:v>121</c:v>
                </c:pt>
                <c:pt idx="7">
                  <c:v>127</c:v>
                </c:pt>
                <c:pt idx="8">
                  <c:v>138</c:v>
                </c:pt>
                <c:pt idx="9">
                  <c:v>139</c:v>
                </c:pt>
                <c:pt idx="10">
                  <c:v>172</c:v>
                </c:pt>
                <c:pt idx="11">
                  <c:v>176</c:v>
                </c:pt>
                <c:pt idx="12">
                  <c:v>189</c:v>
                </c:pt>
                <c:pt idx="13">
                  <c:v>230</c:v>
                </c:pt>
                <c:pt idx="14">
                  <c:v>250</c:v>
                </c:pt>
                <c:pt idx="15">
                  <c:v>265</c:v>
                </c:pt>
                <c:pt idx="16">
                  <c:v>265</c:v>
                </c:pt>
                <c:pt idx="17">
                  <c:v>272</c:v>
                </c:pt>
                <c:pt idx="18">
                  <c:v>273</c:v>
                </c:pt>
                <c:pt idx="19">
                  <c:v>277</c:v>
                </c:pt>
                <c:pt idx="20">
                  <c:v>288</c:v>
                </c:pt>
                <c:pt idx="21">
                  <c:v>303</c:v>
                </c:pt>
                <c:pt idx="22">
                  <c:v>316</c:v>
                </c:pt>
                <c:pt idx="23">
                  <c:v>339</c:v>
                </c:pt>
                <c:pt idx="24">
                  <c:v>416</c:v>
                </c:pt>
                <c:pt idx="25">
                  <c:v>466</c:v>
                </c:pt>
                <c:pt idx="26">
                  <c:v>522</c:v>
                </c:pt>
                <c:pt idx="27">
                  <c:v>578</c:v>
                </c:pt>
                <c:pt idx="28">
                  <c:v>590</c:v>
                </c:pt>
                <c:pt idx="29">
                  <c:v>613</c:v>
                </c:pt>
                <c:pt idx="30">
                  <c:v>638</c:v>
                </c:pt>
                <c:pt idx="31">
                  <c:v>649</c:v>
                </c:pt>
                <c:pt idx="32">
                  <c:v>656</c:v>
                </c:pt>
                <c:pt idx="33">
                  <c:v>690</c:v>
                </c:pt>
                <c:pt idx="34">
                  <c:v>702</c:v>
                </c:pt>
                <c:pt idx="35">
                  <c:v>740</c:v>
                </c:pt>
                <c:pt idx="36">
                  <c:v>762</c:v>
                </c:pt>
                <c:pt idx="37">
                  <c:v>957</c:v>
                </c:pt>
                <c:pt idx="38">
                  <c:v>972</c:v>
                </c:pt>
                <c:pt idx="39">
                  <c:v>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8-48E2-A75A-91C715794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41168"/>
        <c:axId val="109441648"/>
      </c:scatterChart>
      <c:valAx>
        <c:axId val="10944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41648"/>
        <c:crosses val="autoZero"/>
        <c:crossBetween val="midCat"/>
      </c:valAx>
      <c:valAx>
        <c:axId val="10944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41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Hours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Sheet6!$A$2:$A$41</c:f>
              <c:numCache>
                <c:formatCode>0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78</c:v>
                </c:pt>
                <c:pt idx="3">
                  <c:v>113</c:v>
                </c:pt>
                <c:pt idx="4">
                  <c:v>121</c:v>
                </c:pt>
                <c:pt idx="5">
                  <c:v>127</c:v>
                </c:pt>
                <c:pt idx="6">
                  <c:v>139</c:v>
                </c:pt>
                <c:pt idx="7">
                  <c:v>230</c:v>
                </c:pt>
                <c:pt idx="8">
                  <c:v>265</c:v>
                </c:pt>
                <c:pt idx="9">
                  <c:v>265</c:v>
                </c:pt>
                <c:pt idx="10">
                  <c:v>288</c:v>
                </c:pt>
                <c:pt idx="11">
                  <c:v>339</c:v>
                </c:pt>
                <c:pt idx="12">
                  <c:v>522</c:v>
                </c:pt>
                <c:pt idx="13">
                  <c:v>649</c:v>
                </c:pt>
                <c:pt idx="14">
                  <c:v>172</c:v>
                </c:pt>
                <c:pt idx="15">
                  <c:v>250</c:v>
                </c:pt>
                <c:pt idx="16">
                  <c:v>303</c:v>
                </c:pt>
                <c:pt idx="17">
                  <c:v>578</c:v>
                </c:pt>
                <c:pt idx="18">
                  <c:v>590</c:v>
                </c:pt>
                <c:pt idx="19">
                  <c:v>740</c:v>
                </c:pt>
                <c:pt idx="20">
                  <c:v>957</c:v>
                </c:pt>
                <c:pt idx="21">
                  <c:v>972</c:v>
                </c:pt>
                <c:pt idx="22">
                  <c:v>75</c:v>
                </c:pt>
                <c:pt idx="23">
                  <c:v>120</c:v>
                </c:pt>
                <c:pt idx="24">
                  <c:v>138</c:v>
                </c:pt>
                <c:pt idx="25">
                  <c:v>189</c:v>
                </c:pt>
                <c:pt idx="26">
                  <c:v>273</c:v>
                </c:pt>
                <c:pt idx="27">
                  <c:v>277</c:v>
                </c:pt>
                <c:pt idx="28">
                  <c:v>316</c:v>
                </c:pt>
                <c:pt idx="29">
                  <c:v>466</c:v>
                </c:pt>
                <c:pt idx="30">
                  <c:v>656</c:v>
                </c:pt>
                <c:pt idx="31">
                  <c:v>702</c:v>
                </c:pt>
                <c:pt idx="32">
                  <c:v>762</c:v>
                </c:pt>
                <c:pt idx="33">
                  <c:v>1252</c:v>
                </c:pt>
                <c:pt idx="34">
                  <c:v>176</c:v>
                </c:pt>
                <c:pt idx="35">
                  <c:v>272</c:v>
                </c:pt>
                <c:pt idx="36">
                  <c:v>416</c:v>
                </c:pt>
                <c:pt idx="37">
                  <c:v>613</c:v>
                </c:pt>
                <c:pt idx="38">
                  <c:v>638</c:v>
                </c:pt>
                <c:pt idx="39">
                  <c:v>690</c:v>
                </c:pt>
              </c:numCache>
            </c:numRef>
          </c:xVal>
          <c:yVal>
            <c:numRef>
              <c:f>Sheet6!$B$2:$B$41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F-47DB-A573-6AC3C6A46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03279"/>
        <c:axId val="535606159"/>
      </c:scatterChart>
      <c:valAx>
        <c:axId val="53560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06159"/>
        <c:crosses val="autoZero"/>
        <c:crossBetween val="midCat"/>
      </c:valAx>
      <c:valAx>
        <c:axId val="5356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0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Marital Status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'Q1'!$M$11:$M$14</c:f>
              <c:strCache>
                <c:ptCount val="4"/>
                <c:pt idx="0">
                  <c:v>Never Married</c:v>
                </c:pt>
                <c:pt idx="1">
                  <c:v>Married</c:v>
                </c:pt>
                <c:pt idx="2">
                  <c:v>Divorced</c:v>
                </c:pt>
                <c:pt idx="3">
                  <c:v>Widow</c:v>
                </c:pt>
              </c:strCache>
            </c:strRef>
          </c:cat>
          <c:val>
            <c:numRef>
              <c:f>'Q1'!$N$11:$N$14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1-46B4-B2FC-A18D451E04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81659616"/>
        <c:axId val="1281672096"/>
      </c:barChart>
      <c:catAx>
        <c:axId val="12816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72096"/>
        <c:crosses val="autoZero"/>
        <c:auto val="1"/>
        <c:lblAlgn val="ctr"/>
        <c:lblOffset val="100"/>
        <c:noMultiLvlLbl val="0"/>
      </c:catAx>
      <c:valAx>
        <c:axId val="1281672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8165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Smoking Status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55C-4AAF-8201-04247D94D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55C-4AAF-8201-04247D94D4C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'Q1'!$M$19:$M$20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'Q1'!$N$19:$N$20</c:f>
              <c:numCache>
                <c:formatCode>General</c:formatCode>
                <c:ptCount val="2"/>
                <c:pt idx="0">
                  <c:v>16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7-4D87-934C-A7658CC95F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Participants by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'Q1'!$N$24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'Q1'!$M$25:$M$30</c:f>
              <c:strCache>
                <c:ptCount val="6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  <c:pt idx="4">
                  <c:v>Mid West</c:v>
                </c:pt>
                <c:pt idx="5">
                  <c:v>Mid South</c:v>
                </c:pt>
              </c:strCache>
            </c:strRef>
          </c:cat>
          <c:val>
            <c:numRef>
              <c:f>'Q1'!$N$25:$N$30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12</c:v>
                </c:pt>
                <c:pt idx="4">
                  <c:v>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A-4FCD-8DC3-3492B66B7043}"/>
            </c:ext>
          </c:extLst>
        </c:ser>
        <c:ser>
          <c:idx val="1"/>
          <c:order val="1"/>
          <c:tx>
            <c:strRef>
              <c:f>'Q1'!$O$24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'Q1'!$M$25:$M$30</c:f>
              <c:strCache>
                <c:ptCount val="6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  <c:pt idx="4">
                  <c:v>Mid West</c:v>
                </c:pt>
                <c:pt idx="5">
                  <c:v>Mid South</c:v>
                </c:pt>
              </c:strCache>
            </c:strRef>
          </c:cat>
          <c:val>
            <c:numRef>
              <c:f>'Q1'!$O$25:$O$30</c:f>
              <c:numCache>
                <c:formatCode>0.0%</c:formatCode>
                <c:ptCount val="6"/>
                <c:pt idx="0">
                  <c:v>0.1</c:v>
                </c:pt>
                <c:pt idx="1">
                  <c:v>0.05</c:v>
                </c:pt>
                <c:pt idx="2">
                  <c:v>0.05</c:v>
                </c:pt>
                <c:pt idx="3">
                  <c:v>0.3</c:v>
                </c:pt>
                <c:pt idx="4">
                  <c:v>0.125</c:v>
                </c:pt>
                <c:pt idx="5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A-4FCD-8DC3-3492B66B70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52082767"/>
        <c:axId val="1052083247"/>
      </c:barChart>
      <c:catAx>
        <c:axId val="105208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83247"/>
        <c:crosses val="autoZero"/>
        <c:auto val="1"/>
        <c:lblAlgn val="ctr"/>
        <c:lblOffset val="100"/>
        <c:noMultiLvlLbl val="0"/>
      </c:catAx>
      <c:valAx>
        <c:axId val="10520832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5208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Smoking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'Q2'!$F$5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'Q2'!$E$6:$E$7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'Q2'!$F$6:$F$7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A-427A-9477-520EEBDE4953}"/>
            </c:ext>
          </c:extLst>
        </c:ser>
        <c:ser>
          <c:idx val="1"/>
          <c:order val="1"/>
          <c:tx>
            <c:strRef>
              <c:f>'Q2'!$G$5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'Q2'!$E$6:$E$7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'Q2'!$G$6:$G$7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A-427A-9477-520EEBDE49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16477216"/>
        <c:axId val="1316447456"/>
      </c:barChart>
      <c:catAx>
        <c:axId val="131647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47456"/>
        <c:crosses val="autoZero"/>
        <c:auto val="1"/>
        <c:lblAlgn val="ctr"/>
        <c:lblOffset val="100"/>
        <c:noMultiLvlLbl val="0"/>
      </c:catAx>
      <c:valAx>
        <c:axId val="1316447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164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Smoking status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'Q4'!$E$6</c:f>
              <c:strCache>
                <c:ptCount val="1"/>
                <c:pt idx="0">
                  <c:v>Younger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'Q4'!$F$5:$G$5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'Q4'!$F$6:$G$6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0-4BA3-AF0B-580560D89FAB}"/>
            </c:ext>
          </c:extLst>
        </c:ser>
        <c:ser>
          <c:idx val="1"/>
          <c:order val="1"/>
          <c:tx>
            <c:strRef>
              <c:f>'Q4'!$E$7</c:f>
              <c:strCache>
                <c:ptCount val="1"/>
                <c:pt idx="0">
                  <c:v>Older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'Q4'!$F$5:$G$5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'Q4'!$F$7:$G$7</c:f>
              <c:numCache>
                <c:formatCode>General</c:formatCode>
                <c:ptCount val="2"/>
                <c:pt idx="0">
                  <c:v>13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0-4BA3-AF0B-580560D89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316671"/>
        <c:axId val="1500311391"/>
      </c:barChart>
      <c:catAx>
        <c:axId val="150031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Smoking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11391"/>
        <c:crosses val="autoZero"/>
        <c:auto val="1"/>
        <c:lblAlgn val="ctr"/>
        <c:lblOffset val="100"/>
        <c:noMultiLvlLbl val="0"/>
      </c:catAx>
      <c:valAx>
        <c:axId val="15003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1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'Q6'!$B$1</c:f>
              <c:strCache>
                <c:ptCount val="1"/>
                <c:pt idx="0">
                  <c:v>Hours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'Q6'!$A$2:$A$41</c:f>
              <c:numCache>
                <c:formatCode>0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78</c:v>
                </c:pt>
                <c:pt idx="3">
                  <c:v>113</c:v>
                </c:pt>
                <c:pt idx="4">
                  <c:v>121</c:v>
                </c:pt>
                <c:pt idx="5">
                  <c:v>127</c:v>
                </c:pt>
                <c:pt idx="6">
                  <c:v>139</c:v>
                </c:pt>
                <c:pt idx="7">
                  <c:v>230</c:v>
                </c:pt>
                <c:pt idx="8">
                  <c:v>265</c:v>
                </c:pt>
                <c:pt idx="9">
                  <c:v>265</c:v>
                </c:pt>
                <c:pt idx="10">
                  <c:v>288</c:v>
                </c:pt>
                <c:pt idx="11">
                  <c:v>339</c:v>
                </c:pt>
                <c:pt idx="12">
                  <c:v>522</c:v>
                </c:pt>
                <c:pt idx="13">
                  <c:v>649</c:v>
                </c:pt>
                <c:pt idx="14">
                  <c:v>172</c:v>
                </c:pt>
                <c:pt idx="15">
                  <c:v>250</c:v>
                </c:pt>
                <c:pt idx="16">
                  <c:v>303</c:v>
                </c:pt>
                <c:pt idx="17">
                  <c:v>578</c:v>
                </c:pt>
                <c:pt idx="18">
                  <c:v>590</c:v>
                </c:pt>
                <c:pt idx="19">
                  <c:v>740</c:v>
                </c:pt>
                <c:pt idx="20">
                  <c:v>957</c:v>
                </c:pt>
                <c:pt idx="21">
                  <c:v>972</c:v>
                </c:pt>
                <c:pt idx="22">
                  <c:v>75</c:v>
                </c:pt>
                <c:pt idx="23">
                  <c:v>120</c:v>
                </c:pt>
                <c:pt idx="24">
                  <c:v>138</c:v>
                </c:pt>
                <c:pt idx="25">
                  <c:v>189</c:v>
                </c:pt>
                <c:pt idx="26">
                  <c:v>273</c:v>
                </c:pt>
                <c:pt idx="27">
                  <c:v>277</c:v>
                </c:pt>
                <c:pt idx="28">
                  <c:v>316</c:v>
                </c:pt>
                <c:pt idx="29">
                  <c:v>466</c:v>
                </c:pt>
                <c:pt idx="30">
                  <c:v>656</c:v>
                </c:pt>
                <c:pt idx="31">
                  <c:v>702</c:v>
                </c:pt>
                <c:pt idx="32">
                  <c:v>762</c:v>
                </c:pt>
                <c:pt idx="33">
                  <c:v>1252</c:v>
                </c:pt>
                <c:pt idx="34">
                  <c:v>176</c:v>
                </c:pt>
                <c:pt idx="35">
                  <c:v>272</c:v>
                </c:pt>
                <c:pt idx="36">
                  <c:v>416</c:v>
                </c:pt>
                <c:pt idx="37">
                  <c:v>613</c:v>
                </c:pt>
                <c:pt idx="38">
                  <c:v>638</c:v>
                </c:pt>
                <c:pt idx="39">
                  <c:v>690</c:v>
                </c:pt>
              </c:numCache>
            </c:numRef>
          </c:xVal>
          <c:y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D-4DC8-B247-0B3CE924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8864"/>
        <c:axId val="1319396464"/>
      </c:scatterChart>
      <c:valAx>
        <c:axId val="13193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Exercise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96464"/>
        <c:crosses val="autoZero"/>
        <c:crossBetween val="midCat"/>
      </c:valAx>
      <c:valAx>
        <c:axId val="13193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 Chol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Hours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'Q6'!$F$43:$F$82</c:f>
              <c:numCache>
                <c:formatCode>General</c:formatCode>
                <c:ptCount val="40"/>
                <c:pt idx="0">
                  <c:v>67.182101328903741</c:v>
                </c:pt>
                <c:pt idx="1">
                  <c:v>85.182101328903741</c:v>
                </c:pt>
                <c:pt idx="2">
                  <c:v>49.792981727574784</c:v>
                </c:pt>
                <c:pt idx="3">
                  <c:v>84.792981727574784</c:v>
                </c:pt>
                <c:pt idx="4">
                  <c:v>28.40386212624594</c:v>
                </c:pt>
                <c:pt idx="5">
                  <c:v>34.40386212624594</c:v>
                </c:pt>
                <c:pt idx="6">
                  <c:v>-17.985257475083017</c:v>
                </c:pt>
                <c:pt idx="7">
                  <c:v>-55.763496677740818</c:v>
                </c:pt>
                <c:pt idx="8">
                  <c:v>-20.763496677740818</c:v>
                </c:pt>
                <c:pt idx="9">
                  <c:v>-85.152616279069775</c:v>
                </c:pt>
                <c:pt idx="10">
                  <c:v>-62.152616279069775</c:v>
                </c:pt>
                <c:pt idx="11">
                  <c:v>-75.541735880398676</c:v>
                </c:pt>
                <c:pt idx="12">
                  <c:v>43.069144518272424</c:v>
                </c:pt>
                <c:pt idx="13">
                  <c:v>-87.487333887043292</c:v>
                </c:pt>
                <c:pt idx="14">
                  <c:v>15.014742524916983</c:v>
                </c:pt>
                <c:pt idx="15">
                  <c:v>-35.763496677740818</c:v>
                </c:pt>
                <c:pt idx="16">
                  <c:v>-111.54173588039868</c:v>
                </c:pt>
                <c:pt idx="17">
                  <c:v>34.680024916943466</c:v>
                </c:pt>
                <c:pt idx="18">
                  <c:v>-17.709094684385491</c:v>
                </c:pt>
                <c:pt idx="19">
                  <c:v>3.5126661129567083</c:v>
                </c:pt>
                <c:pt idx="20">
                  <c:v>156.12354651162786</c:v>
                </c:pt>
                <c:pt idx="21">
                  <c:v>171.12354651162786</c:v>
                </c:pt>
                <c:pt idx="22">
                  <c:v>111.18210132890374</c:v>
                </c:pt>
                <c:pt idx="23">
                  <c:v>27.40386212624594</c:v>
                </c:pt>
                <c:pt idx="24">
                  <c:v>-18.985257475083017</c:v>
                </c:pt>
                <c:pt idx="25">
                  <c:v>-32.374377076411974</c:v>
                </c:pt>
                <c:pt idx="26">
                  <c:v>-77.152616279069775</c:v>
                </c:pt>
                <c:pt idx="27">
                  <c:v>-73.152616279069775</c:v>
                </c:pt>
                <c:pt idx="28">
                  <c:v>-98.541735880398676</c:v>
                </c:pt>
                <c:pt idx="29">
                  <c:v>-12.930855481727576</c:v>
                </c:pt>
                <c:pt idx="30">
                  <c:v>-80.487333887043292</c:v>
                </c:pt>
                <c:pt idx="31">
                  <c:v>-34.487333887043292</c:v>
                </c:pt>
                <c:pt idx="32">
                  <c:v>-103.26557308970109</c:v>
                </c:pt>
                <c:pt idx="33">
                  <c:v>386.73442691029891</c:v>
                </c:pt>
                <c:pt idx="34">
                  <c:v>19.014742524916983</c:v>
                </c:pt>
                <c:pt idx="35">
                  <c:v>-78.152616279069775</c:v>
                </c:pt>
                <c:pt idx="36">
                  <c:v>1.4582641196013242</c:v>
                </c:pt>
                <c:pt idx="37">
                  <c:v>-59.098214285714334</c:v>
                </c:pt>
                <c:pt idx="38">
                  <c:v>-34.098214285714334</c:v>
                </c:pt>
                <c:pt idx="39">
                  <c:v>-46.487333887043292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A-47F1-963F-7EC164D5A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7904"/>
        <c:axId val="1307341952"/>
      </c:scatterChart>
      <c:valAx>
        <c:axId val="131939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Hours 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07341952"/>
        <c:crosses val="autoZero"/>
        <c:crossBetween val="midCat"/>
      </c:valAx>
      <c:valAx>
        <c:axId val="1307341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397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Hours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</c:v>
          </c:tx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'Q6'!$A$2:$A$41</c:f>
              <c:numCache>
                <c:formatCode>0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78</c:v>
                </c:pt>
                <c:pt idx="3">
                  <c:v>113</c:v>
                </c:pt>
                <c:pt idx="4">
                  <c:v>121</c:v>
                </c:pt>
                <c:pt idx="5">
                  <c:v>127</c:v>
                </c:pt>
                <c:pt idx="6">
                  <c:v>139</c:v>
                </c:pt>
                <c:pt idx="7">
                  <c:v>230</c:v>
                </c:pt>
                <c:pt idx="8">
                  <c:v>265</c:v>
                </c:pt>
                <c:pt idx="9">
                  <c:v>265</c:v>
                </c:pt>
                <c:pt idx="10">
                  <c:v>288</c:v>
                </c:pt>
                <c:pt idx="11">
                  <c:v>339</c:v>
                </c:pt>
                <c:pt idx="12">
                  <c:v>522</c:v>
                </c:pt>
                <c:pt idx="13">
                  <c:v>649</c:v>
                </c:pt>
                <c:pt idx="14">
                  <c:v>172</c:v>
                </c:pt>
                <c:pt idx="15">
                  <c:v>250</c:v>
                </c:pt>
                <c:pt idx="16">
                  <c:v>303</c:v>
                </c:pt>
                <c:pt idx="17">
                  <c:v>578</c:v>
                </c:pt>
                <c:pt idx="18">
                  <c:v>590</c:v>
                </c:pt>
                <c:pt idx="19">
                  <c:v>740</c:v>
                </c:pt>
                <c:pt idx="20">
                  <c:v>957</c:v>
                </c:pt>
                <c:pt idx="21">
                  <c:v>972</c:v>
                </c:pt>
                <c:pt idx="22">
                  <c:v>75</c:v>
                </c:pt>
                <c:pt idx="23">
                  <c:v>120</c:v>
                </c:pt>
                <c:pt idx="24">
                  <c:v>138</c:v>
                </c:pt>
                <c:pt idx="25">
                  <c:v>189</c:v>
                </c:pt>
                <c:pt idx="26">
                  <c:v>273</c:v>
                </c:pt>
                <c:pt idx="27">
                  <c:v>277</c:v>
                </c:pt>
                <c:pt idx="28">
                  <c:v>316</c:v>
                </c:pt>
                <c:pt idx="29">
                  <c:v>466</c:v>
                </c:pt>
                <c:pt idx="30">
                  <c:v>656</c:v>
                </c:pt>
                <c:pt idx="31">
                  <c:v>702</c:v>
                </c:pt>
                <c:pt idx="32">
                  <c:v>762</c:v>
                </c:pt>
                <c:pt idx="33">
                  <c:v>1252</c:v>
                </c:pt>
                <c:pt idx="34">
                  <c:v>176</c:v>
                </c:pt>
                <c:pt idx="35">
                  <c:v>272</c:v>
                </c:pt>
                <c:pt idx="36">
                  <c:v>416</c:v>
                </c:pt>
                <c:pt idx="37">
                  <c:v>613</c:v>
                </c:pt>
                <c:pt idx="38">
                  <c:v>638</c:v>
                </c:pt>
                <c:pt idx="39">
                  <c:v>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6-4C93-90EB-218F3DE56474}"/>
            </c:ext>
          </c:extLst>
        </c:ser>
        <c:ser>
          <c:idx val="1"/>
          <c:order val="1"/>
          <c:tx>
            <c:v>Predicted CHOL</c:v>
          </c:tx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'Q6'!$E$43:$E$82</c:f>
              <c:numCache>
                <c:formatCode>General</c:formatCode>
                <c:ptCount val="40"/>
                <c:pt idx="0">
                  <c:v>-36.182101328903741</c:v>
                </c:pt>
                <c:pt idx="1">
                  <c:v>-36.182101328903741</c:v>
                </c:pt>
                <c:pt idx="2">
                  <c:v>28.207018272425216</c:v>
                </c:pt>
                <c:pt idx="3">
                  <c:v>28.207018272425216</c:v>
                </c:pt>
                <c:pt idx="4">
                  <c:v>92.59613787375406</c:v>
                </c:pt>
                <c:pt idx="5">
                  <c:v>92.59613787375406</c:v>
                </c:pt>
                <c:pt idx="6">
                  <c:v>156.98525747508302</c:v>
                </c:pt>
                <c:pt idx="7">
                  <c:v>285.76349667774082</c:v>
                </c:pt>
                <c:pt idx="8">
                  <c:v>285.76349667774082</c:v>
                </c:pt>
                <c:pt idx="9">
                  <c:v>350.15261627906978</c:v>
                </c:pt>
                <c:pt idx="10">
                  <c:v>350.15261627906978</c:v>
                </c:pt>
                <c:pt idx="11">
                  <c:v>414.54173588039868</c:v>
                </c:pt>
                <c:pt idx="12">
                  <c:v>478.93085548172758</c:v>
                </c:pt>
                <c:pt idx="13">
                  <c:v>736.48733388704329</c:v>
                </c:pt>
                <c:pt idx="14">
                  <c:v>156.98525747508302</c:v>
                </c:pt>
                <c:pt idx="15">
                  <c:v>285.76349667774082</c:v>
                </c:pt>
                <c:pt idx="16">
                  <c:v>414.54173588039868</c:v>
                </c:pt>
                <c:pt idx="17">
                  <c:v>543.31997508305653</c:v>
                </c:pt>
                <c:pt idx="18">
                  <c:v>607.70909468438549</c:v>
                </c:pt>
                <c:pt idx="19">
                  <c:v>736.48733388704329</c:v>
                </c:pt>
                <c:pt idx="20">
                  <c:v>800.87645348837214</c:v>
                </c:pt>
                <c:pt idx="21">
                  <c:v>800.87645348837214</c:v>
                </c:pt>
                <c:pt idx="22">
                  <c:v>-36.182101328903741</c:v>
                </c:pt>
                <c:pt idx="23">
                  <c:v>92.59613787375406</c:v>
                </c:pt>
                <c:pt idx="24">
                  <c:v>156.98525747508302</c:v>
                </c:pt>
                <c:pt idx="25">
                  <c:v>221.37437707641197</c:v>
                </c:pt>
                <c:pt idx="26">
                  <c:v>350.15261627906978</c:v>
                </c:pt>
                <c:pt idx="27">
                  <c:v>350.15261627906978</c:v>
                </c:pt>
                <c:pt idx="28">
                  <c:v>414.54173588039868</c:v>
                </c:pt>
                <c:pt idx="29">
                  <c:v>478.93085548172758</c:v>
                </c:pt>
                <c:pt idx="30">
                  <c:v>736.48733388704329</c:v>
                </c:pt>
                <c:pt idx="31">
                  <c:v>736.48733388704329</c:v>
                </c:pt>
                <c:pt idx="32">
                  <c:v>865.26557308970109</c:v>
                </c:pt>
                <c:pt idx="33">
                  <c:v>865.26557308970109</c:v>
                </c:pt>
                <c:pt idx="34">
                  <c:v>156.98525747508302</c:v>
                </c:pt>
                <c:pt idx="35">
                  <c:v>350.15261627906978</c:v>
                </c:pt>
                <c:pt idx="36">
                  <c:v>414.54173588039868</c:v>
                </c:pt>
                <c:pt idx="37">
                  <c:v>672.09821428571433</c:v>
                </c:pt>
                <c:pt idx="38">
                  <c:v>672.09821428571433</c:v>
                </c:pt>
                <c:pt idx="39">
                  <c:v>736.48733388704329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B6-4C93-90EB-218F3DE5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7904"/>
        <c:axId val="1309945280"/>
      </c:scatterChart>
      <c:valAx>
        <c:axId val="131939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Hours 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09945280"/>
        <c:crosses val="autoZero"/>
        <c:crossBetween val="midCat"/>
      </c:valAx>
      <c:valAx>
        <c:axId val="130994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CHOL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19397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Age distribution by gender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/>
            </a:rPr>
            <a:t>Age distribution by gender</a:t>
          </a:r>
        </a:p>
      </cx:txPr>
    </cx:title>
    <cx:plotArea>
      <cx:plotAreaRegion>
        <cx:series layoutId="boxWhisker" uniqueId="{F2964B85-556C-467F-981E-1034020D8E86}">
          <cx:tx>
            <cx:txData>
              <cx:f>_xlchart.v1.0</cx:f>
              <cx:v>Male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AEE663F-F547-4BA0-A376-0C5A5BD08103}">
          <cx:tx>
            <cx:txData>
              <cx:f>_xlchart.v1.2</cx:f>
              <cx:v>Female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title>
          <cx:tx>
            <cx:txData>
              <cx:v>Age (in years)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/>
                </a:rPr>
                <a:t>Age (in years)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Chol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of Chol level</a:t>
          </a:r>
        </a:p>
      </cx:txPr>
    </cx:title>
    <cx:plotArea>
      <cx:plotAreaRegion>
        <cx:series layoutId="clusteredColumn" uniqueId="{F1503039-D410-4FBF-B7AE-379B1405254B}">
          <cx:tx>
            <cx:txData>
              <cx:f>_xlchart.v1.4</cx:f>
              <cx:v>CHOL</cx:v>
            </cx:txData>
          </cx:tx>
          <cx:dataId val="0"/>
          <cx:layoutPr>
            <cx:binning intervalClosed="r">
              <cx:binSize val="300"/>
            </cx:binning>
          </cx:layoutPr>
        </cx:series>
      </cx:plotAreaRegion>
      <cx:axis id="0">
        <cx:catScaling gapWidth="0"/>
        <cx:title>
          <cx:tx>
            <cx:txData>
              <cx:v>Chol level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Chol level</a:t>
              </a:r>
            </a:p>
          </cx:txPr>
        </cx:title>
        <cx:tickLabels/>
      </cx:axis>
      <cx:axis id="1">
        <cx:valScaling/>
        <cx:title>
          <cx:tx>
            <cx:txData>
              <cx:v>Number of participants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Number of participants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</cx:chartData>
  <cx:chart>
    <cx:title pos="t" align="ctr" overlay="0">
      <cx:tx>
        <cx:txData>
          <cx:v>Chol by Gender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Chol by Gender</a:t>
          </a:r>
        </a:p>
      </cx:txPr>
    </cx:title>
    <cx:plotArea>
      <cx:plotAreaRegion>
        <cx:series layoutId="boxWhisker" uniqueId="{5DA42089-1318-4E34-8241-66E766397397}">
          <cx:tx>
            <cx:txData>
              <cx:f>_xlchart.v1.6</cx:f>
              <cx:v>Male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2AD2BF6-9E5F-45A6-95FE-EBCBE3931545}">
          <cx:tx>
            <cx:txData>
              <cx:f>_xlchart.v1.8</cx:f>
              <cx:v>Female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</cx:chartData>
  <cx:chart>
    <cx:title pos="t" align="ctr" overlay="0"/>
    <cx:plotArea>
      <cx:plotAreaRegion>
        <cx:series layoutId="boxWhisker" uniqueId="{69D19247-1EF6-4CA5-805C-5727EA385B12}">
          <cx:tx>
            <cx:txData>
              <cx:f>_xlchart.v1.10</cx:f>
              <cx:v>Male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2C695D4-B5AB-4DDA-A748-A3936A69433A}">
          <cx:tx>
            <cx:txData>
              <cx:f>_xlchart.v1.12</cx:f>
              <cx:v>Female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title/>
        <cx:majorGridlines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</cx:chartData>
  <cx:chart>
    <cx:title pos="t" align="ctr" overlay="0"/>
    <cx:plotArea>
      <cx:plotAreaRegion>
        <cx:series layoutId="boxWhisker" uniqueId="{9523072B-9BD2-43D1-BB42-7D71E5BB7255}">
          <cx:tx>
            <cx:txData>
              <cx:f>_xlchart.v1.14</cx:f>
              <cx:v>Male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442C257-F5B1-48C2-95E6-68E49B439040}">
          <cx:tx>
            <cx:txData>
              <cx:f>_xlchart.v1.16</cx:f>
              <cx:v>Female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Calibri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/>
    <cx:plotArea>
      <cx:plotAreaRegion>
        <cx:series layoutId="clusteredColumn" uniqueId="{E425B733-F81D-4E2A-BB17-C92B884BEE66}">
          <cx:tx>
            <cx:txData>
              <cx:f>_xlchart.v1.18</cx:f>
              <cx:v>CHOL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147637</xdr:rowOff>
    </xdr:from>
    <xdr:to>
      <xdr:col>23</xdr:col>
      <xdr:colOff>0</xdr:colOff>
      <xdr:row>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F17FA-C3BE-02E9-366B-0B10A8C3A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457200</xdr:colOff>
      <xdr:row>9</xdr:row>
      <xdr:rowOff>185736</xdr:rowOff>
    </xdr:from>
    <xdr:to>
      <xdr:col>23</xdr:col>
      <xdr:colOff>19050</xdr:colOff>
      <xdr:row>18</xdr:row>
      <xdr:rowOff>219074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4CDC36-F88D-120A-A999-25F779C18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466725</xdr:colOff>
      <xdr:row>19</xdr:row>
      <xdr:rowOff>100012</xdr:rowOff>
    </xdr:from>
    <xdr:to>
      <xdr:col>23</xdr:col>
      <xdr:colOff>133350</xdr:colOff>
      <xdr:row>27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8031CD-0F9F-6EE5-EEF0-DE0467F4D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550488</xdr:colOff>
      <xdr:row>28</xdr:row>
      <xdr:rowOff>127188</xdr:rowOff>
    </xdr:from>
    <xdr:to>
      <xdr:col>23</xdr:col>
      <xdr:colOff>191900</xdr:colOff>
      <xdr:row>40</xdr:row>
      <xdr:rowOff>166969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1D7A15-716E-6F9C-0ED3-8A0CC39CA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18</xdr:row>
      <xdr:rowOff>66675</xdr:rowOff>
    </xdr:from>
    <xdr:to>
      <xdr:col>16</xdr:col>
      <xdr:colOff>247650</xdr:colOff>
      <xdr:row>30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2A8FEC0-37BE-456C-4E14-98A54B8657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7645" y="4128135"/>
              <a:ext cx="4604385" cy="2651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552450</xdr:colOff>
      <xdr:row>18</xdr:row>
      <xdr:rowOff>123825</xdr:rowOff>
    </xdr:from>
    <xdr:to>
      <xdr:col>8</xdr:col>
      <xdr:colOff>266700</xdr:colOff>
      <xdr:row>30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DF031DC-BAD3-3A90-5471-E1EDA6B496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5050" y="4185285"/>
              <a:ext cx="4636770" cy="2651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</xdr:row>
      <xdr:rowOff>180975</xdr:rowOff>
    </xdr:from>
    <xdr:to>
      <xdr:col>19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78054-EE8A-FC56-FD4A-7B055D705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295275</xdr:colOff>
      <xdr:row>13</xdr:row>
      <xdr:rowOff>9525</xdr:rowOff>
    </xdr:from>
    <xdr:to>
      <xdr:col>19</xdr:col>
      <xdr:colOff>295275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3AEFD0-AE03-2227-5843-0A25B1D2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228600</xdr:colOff>
      <xdr:row>24</xdr:row>
      <xdr:rowOff>47625</xdr:rowOff>
    </xdr:from>
    <xdr:to>
      <xdr:col>19</xdr:col>
      <xdr:colOff>228600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6A92A8-C14E-05B4-ADD0-A73BE5F08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419100</xdr:colOff>
      <xdr:row>1</xdr:row>
      <xdr:rowOff>66675</xdr:rowOff>
    </xdr:from>
    <xdr:to>
      <xdr:col>27</xdr:col>
      <xdr:colOff>114300</xdr:colOff>
      <xdr:row>13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3B2A81-A75C-5032-787A-72B2E9866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1123950</xdr:colOff>
      <xdr:row>8</xdr:row>
      <xdr:rowOff>185737</xdr:rowOff>
    </xdr:from>
    <xdr:to>
      <xdr:col>10</xdr:col>
      <xdr:colOff>266700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4476B-29E5-4876-7FAA-079270464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26</xdr:row>
      <xdr:rowOff>100012</xdr:rowOff>
    </xdr:from>
    <xdr:to>
      <xdr:col>7</xdr:col>
      <xdr:colOff>533400</xdr:colOff>
      <xdr:row>38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5A5A1AC-736D-2C48-A57C-1E46C01556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4195" y="5975032"/>
              <a:ext cx="4695825" cy="2651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9</xdr:row>
      <xdr:rowOff>4762</xdr:rowOff>
    </xdr:from>
    <xdr:to>
      <xdr:col>9</xdr:col>
      <xdr:colOff>771525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2C39E-6DE0-E57B-DB03-5758993A9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14287</xdr:rowOff>
    </xdr:from>
    <xdr:to>
      <xdr:col>12</xdr:col>
      <xdr:colOff>581025</xdr:colOff>
      <xdr:row>13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15230A-0DE1-A390-308A-38E65537CD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1045" y="303847"/>
              <a:ext cx="4572000" cy="2657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33798</xdr:colOff>
      <xdr:row>19</xdr:row>
      <xdr:rowOff>80194</xdr:rowOff>
    </xdr:from>
    <xdr:to>
      <xdr:col>24</xdr:col>
      <xdr:colOff>89104</xdr:colOff>
      <xdr:row>31</xdr:row>
      <xdr:rowOff>58072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6860094-8C58-BD43-50EF-6B56D689D3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43018" y="4377874"/>
              <a:ext cx="4627306" cy="2629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214312</xdr:rowOff>
    </xdr:from>
    <xdr:to>
      <xdr:col>10</xdr:col>
      <xdr:colOff>152400</xdr:colOff>
      <xdr:row>12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5D996-8E2E-0964-FC1A-AC66FE20F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14</xdr:row>
      <xdr:rowOff>57150</xdr:rowOff>
    </xdr:from>
    <xdr:to>
      <xdr:col>11</xdr:col>
      <xdr:colOff>400050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736CC-64A2-783B-D7A6-1074C6A99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14</xdr:row>
      <xdr:rowOff>57150</xdr:rowOff>
    </xdr:from>
    <xdr:to>
      <xdr:col>18</xdr:col>
      <xdr:colOff>419100</xdr:colOff>
      <xdr:row>24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2DADD-2BF8-F317-8926-85154F154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409575</xdr:colOff>
      <xdr:row>24</xdr:row>
      <xdr:rowOff>114300</xdr:rowOff>
    </xdr:from>
    <xdr:to>
      <xdr:col>18</xdr:col>
      <xdr:colOff>409575</xdr:colOff>
      <xdr:row>34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74A4EF-F42E-BA64-6418-1E77F102C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95250</xdr:rowOff>
    </xdr:from>
    <xdr:to>
      <xdr:col>10</xdr:col>
      <xdr:colOff>730250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85AB1-1F22-D457-C608-BE60E0490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20</xdr:row>
      <xdr:rowOff>123825</xdr:rowOff>
    </xdr:from>
    <xdr:to>
      <xdr:col>11</xdr:col>
      <xdr:colOff>266700</xdr:colOff>
      <xdr:row>32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832FA58-7487-D7A6-7DB2-E8C9396B8B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9100" y="4627245"/>
              <a:ext cx="4709160" cy="2651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8</xdr:row>
      <xdr:rowOff>219075</xdr:rowOff>
    </xdr:from>
    <xdr:to>
      <xdr:col>12</xdr:col>
      <xdr:colOff>342900</xdr:colOff>
      <xdr:row>20</xdr:row>
      <xdr:rowOff>219075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5C97D-A37B-9942-F5E5-1A7A3CA8E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opLeftCell="A18" workbookViewId="0">
      <selection activeCell="K1" sqref="K1:K41"/>
    </sheetView>
  </sheetViews>
  <sheetFormatPr defaultColWidth="8.88671875" defaultRowHeight="14.4" x14ac:dyDescent="0.3"/>
  <cols>
    <col min="1" max="1" width="24.109375" bestFit="1" customWidth="1"/>
    <col min="2" max="2" width="14.44140625" customWidth="1"/>
    <col min="3" max="3" width="24.44140625" bestFit="1" customWidth="1"/>
    <col min="4" max="4" width="13.44140625" bestFit="1" customWidth="1"/>
    <col min="5" max="5" width="14.109375" bestFit="1" customWidth="1"/>
    <col min="6" max="6" width="9" bestFit="1" customWidth="1"/>
    <col min="9" max="9" width="13" bestFit="1" customWidth="1"/>
    <col min="10" max="10" width="20.44140625" bestFit="1" customWidth="1"/>
    <col min="11" max="11" width="11.109375" bestFit="1" customWidth="1"/>
    <col min="12" max="12" width="12.44140625" bestFit="1" customWidth="1"/>
  </cols>
  <sheetData>
    <row r="1" spans="1:12" ht="22.8" x14ac:dyDescent="0.4">
      <c r="A1" s="1" t="s">
        <v>93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7.399999999999999" x14ac:dyDescent="0.3">
      <c r="A2" s="4">
        <v>1</v>
      </c>
      <c r="B2" s="3" t="s">
        <v>11</v>
      </c>
      <c r="C2" s="3" t="s">
        <v>12</v>
      </c>
      <c r="D2" s="3" t="s">
        <v>13</v>
      </c>
      <c r="E2" s="3" t="s">
        <v>14</v>
      </c>
      <c r="F2" s="3">
        <v>58</v>
      </c>
      <c r="G2" s="2">
        <v>70.8</v>
      </c>
      <c r="H2" s="2">
        <v>169.1</v>
      </c>
      <c r="I2" s="3">
        <v>68</v>
      </c>
      <c r="J2" s="2">
        <v>97</v>
      </c>
      <c r="K2" s="4">
        <v>31</v>
      </c>
      <c r="L2" s="4">
        <v>14</v>
      </c>
    </row>
    <row r="3" spans="1:12" ht="17.399999999999999" x14ac:dyDescent="0.3">
      <c r="A3" s="4">
        <v>2</v>
      </c>
      <c r="B3" s="3" t="s">
        <v>11</v>
      </c>
      <c r="C3" s="3" t="s">
        <v>15</v>
      </c>
      <c r="D3" s="3" t="s">
        <v>16</v>
      </c>
      <c r="E3" s="3" t="s">
        <v>17</v>
      </c>
      <c r="F3" s="3">
        <v>45</v>
      </c>
      <c r="G3" s="2">
        <v>66.2</v>
      </c>
      <c r="H3" s="2">
        <v>144.19999999999999</v>
      </c>
      <c r="I3" s="3">
        <v>64</v>
      </c>
      <c r="J3" s="2">
        <v>97</v>
      </c>
      <c r="K3" s="4">
        <v>49</v>
      </c>
      <c r="L3" s="4">
        <v>14</v>
      </c>
    </row>
    <row r="4" spans="1:12" ht="17.399999999999999" x14ac:dyDescent="0.3">
      <c r="A4" s="4">
        <v>3</v>
      </c>
      <c r="B4" s="3" t="s">
        <v>18</v>
      </c>
      <c r="C4" s="3" t="s">
        <v>12</v>
      </c>
      <c r="D4" s="3" t="s">
        <v>19</v>
      </c>
      <c r="E4" s="3" t="s">
        <v>14</v>
      </c>
      <c r="F4" s="3">
        <v>51</v>
      </c>
      <c r="G4" s="2">
        <v>68.7</v>
      </c>
      <c r="H4" s="2">
        <v>175.8</v>
      </c>
      <c r="I4" s="3">
        <v>72</v>
      </c>
      <c r="J4" s="2">
        <v>100</v>
      </c>
      <c r="K4" s="4">
        <v>78</v>
      </c>
      <c r="L4" s="4">
        <v>13</v>
      </c>
    </row>
    <row r="5" spans="1:12" ht="17.399999999999999" x14ac:dyDescent="0.3">
      <c r="A5" s="4">
        <v>4</v>
      </c>
      <c r="B5" s="3" t="s">
        <v>11</v>
      </c>
      <c r="C5" s="3" t="s">
        <v>15</v>
      </c>
      <c r="D5" s="3" t="s">
        <v>20</v>
      </c>
      <c r="E5" s="3" t="s">
        <v>14</v>
      </c>
      <c r="F5" s="3">
        <v>68</v>
      </c>
      <c r="G5" s="2">
        <v>67.599999999999994</v>
      </c>
      <c r="H5" s="2">
        <v>152.6</v>
      </c>
      <c r="I5" s="3">
        <v>64</v>
      </c>
      <c r="J5" s="2">
        <v>97</v>
      </c>
      <c r="K5" s="4">
        <v>113</v>
      </c>
      <c r="L5" s="4">
        <v>13</v>
      </c>
    </row>
    <row r="6" spans="1:12" ht="17.399999999999999" x14ac:dyDescent="0.3">
      <c r="A6" s="4">
        <v>5</v>
      </c>
      <c r="B6" s="3" t="s">
        <v>18</v>
      </c>
      <c r="C6" s="3" t="s">
        <v>21</v>
      </c>
      <c r="D6" s="3" t="s">
        <v>20</v>
      </c>
      <c r="E6" s="3" t="s">
        <v>14</v>
      </c>
      <c r="F6" s="3">
        <v>41</v>
      </c>
      <c r="G6" s="2">
        <v>66.5</v>
      </c>
      <c r="H6" s="2">
        <v>135</v>
      </c>
      <c r="I6" s="3">
        <v>60</v>
      </c>
      <c r="J6" s="2">
        <v>101</v>
      </c>
      <c r="K6" s="4">
        <v>121</v>
      </c>
      <c r="L6" s="4">
        <v>12</v>
      </c>
    </row>
    <row r="7" spans="1:12" ht="17.399999999999999" x14ac:dyDescent="0.3">
      <c r="A7" s="4">
        <v>6</v>
      </c>
      <c r="B7" s="3" t="s">
        <v>11</v>
      </c>
      <c r="C7" s="3" t="s">
        <v>22</v>
      </c>
      <c r="D7" s="3" t="s">
        <v>23</v>
      </c>
      <c r="E7" s="3" t="s">
        <v>17</v>
      </c>
      <c r="F7" s="3">
        <v>56</v>
      </c>
      <c r="G7" s="2">
        <v>67.2</v>
      </c>
      <c r="H7" s="2">
        <v>201.5</v>
      </c>
      <c r="I7" s="3">
        <v>88</v>
      </c>
      <c r="J7" s="2">
        <v>99</v>
      </c>
      <c r="K7" s="4">
        <v>127</v>
      </c>
      <c r="L7" s="4">
        <v>12</v>
      </c>
    </row>
    <row r="8" spans="1:12" ht="17.399999999999999" x14ac:dyDescent="0.3">
      <c r="A8" s="4">
        <v>7</v>
      </c>
      <c r="B8" s="3" t="s">
        <v>11</v>
      </c>
      <c r="C8" s="3" t="s">
        <v>21</v>
      </c>
      <c r="D8" s="3" t="s">
        <v>13</v>
      </c>
      <c r="E8" s="3" t="s">
        <v>14</v>
      </c>
      <c r="F8" s="3">
        <v>54</v>
      </c>
      <c r="G8" s="2">
        <v>65.599999999999994</v>
      </c>
      <c r="H8" s="2">
        <v>139</v>
      </c>
      <c r="I8" s="3">
        <v>60</v>
      </c>
      <c r="J8" s="2">
        <v>99</v>
      </c>
      <c r="K8" s="4">
        <v>139</v>
      </c>
      <c r="L8" s="4">
        <v>11</v>
      </c>
    </row>
    <row r="9" spans="1:12" ht="17.399999999999999" x14ac:dyDescent="0.3">
      <c r="A9" s="4">
        <v>8</v>
      </c>
      <c r="B9" s="3" t="s">
        <v>18</v>
      </c>
      <c r="C9" s="3" t="s">
        <v>15</v>
      </c>
      <c r="D9" s="3" t="s">
        <v>24</v>
      </c>
      <c r="E9" s="3" t="s">
        <v>17</v>
      </c>
      <c r="F9" s="3">
        <v>65</v>
      </c>
      <c r="G9" s="2">
        <v>67.599999999999994</v>
      </c>
      <c r="H9" s="2">
        <v>151.30000000000001</v>
      </c>
      <c r="I9" s="3">
        <v>64</v>
      </c>
      <c r="J9" s="2">
        <v>100</v>
      </c>
      <c r="K9" s="4">
        <v>230</v>
      </c>
      <c r="L9" s="4">
        <v>9</v>
      </c>
    </row>
    <row r="10" spans="1:12" ht="17.399999999999999" x14ac:dyDescent="0.3">
      <c r="A10" s="4">
        <v>9</v>
      </c>
      <c r="B10" s="3" t="s">
        <v>11</v>
      </c>
      <c r="C10" s="3" t="s">
        <v>22</v>
      </c>
      <c r="D10" s="3" t="s">
        <v>13</v>
      </c>
      <c r="E10" s="3" t="s">
        <v>17</v>
      </c>
      <c r="F10" s="3">
        <v>47</v>
      </c>
      <c r="G10" s="2">
        <v>71</v>
      </c>
      <c r="H10" s="2">
        <v>237.1</v>
      </c>
      <c r="I10" s="3">
        <v>64</v>
      </c>
      <c r="J10" s="2">
        <v>96</v>
      </c>
      <c r="K10" s="4">
        <v>265</v>
      </c>
      <c r="L10" s="4">
        <v>9</v>
      </c>
    </row>
    <row r="11" spans="1:12" ht="17.399999999999999" x14ac:dyDescent="0.3">
      <c r="A11" s="4">
        <v>10</v>
      </c>
      <c r="B11" s="3" t="s">
        <v>11</v>
      </c>
      <c r="C11" s="3" t="s">
        <v>22</v>
      </c>
      <c r="D11" s="3" t="s">
        <v>20</v>
      </c>
      <c r="E11" s="3" t="s">
        <v>17</v>
      </c>
      <c r="F11" s="3">
        <v>51</v>
      </c>
      <c r="G11" s="2">
        <v>61.3</v>
      </c>
      <c r="H11" s="2">
        <v>176.7</v>
      </c>
      <c r="I11" s="3">
        <v>84</v>
      </c>
      <c r="J11" s="2">
        <v>98</v>
      </c>
      <c r="K11" s="4">
        <v>265</v>
      </c>
      <c r="L11" s="4">
        <v>8</v>
      </c>
    </row>
    <row r="12" spans="1:12" ht="17.399999999999999" x14ac:dyDescent="0.3">
      <c r="A12" s="4">
        <v>11</v>
      </c>
      <c r="B12" s="3" t="s">
        <v>18</v>
      </c>
      <c r="C12" s="3" t="s">
        <v>12</v>
      </c>
      <c r="D12" s="3" t="s">
        <v>13</v>
      </c>
      <c r="E12" s="3" t="s">
        <v>17</v>
      </c>
      <c r="F12" s="3">
        <v>44</v>
      </c>
      <c r="G12" s="2">
        <v>65.400000000000006</v>
      </c>
      <c r="H12" s="2">
        <v>164.2</v>
      </c>
      <c r="I12" s="3">
        <v>72</v>
      </c>
      <c r="J12" s="2">
        <v>98</v>
      </c>
      <c r="K12" s="4">
        <v>288</v>
      </c>
      <c r="L12" s="4">
        <v>8</v>
      </c>
    </row>
    <row r="13" spans="1:12" ht="17.399999999999999" x14ac:dyDescent="0.3">
      <c r="A13" s="4">
        <v>12</v>
      </c>
      <c r="B13" s="3" t="s">
        <v>18</v>
      </c>
      <c r="C13" s="3" t="s">
        <v>21</v>
      </c>
      <c r="D13" s="3" t="s">
        <v>23</v>
      </c>
      <c r="E13" s="3" t="s">
        <v>14</v>
      </c>
      <c r="F13" s="3">
        <v>66</v>
      </c>
      <c r="G13" s="2">
        <v>68.5</v>
      </c>
      <c r="H13" s="2">
        <v>144.1</v>
      </c>
      <c r="I13" s="3">
        <v>64</v>
      </c>
      <c r="J13" s="2">
        <v>101</v>
      </c>
      <c r="K13" s="4">
        <v>339</v>
      </c>
      <c r="L13" s="4">
        <v>7</v>
      </c>
    </row>
    <row r="14" spans="1:12" ht="17.399999999999999" x14ac:dyDescent="0.3">
      <c r="A14" s="4">
        <v>13</v>
      </c>
      <c r="B14" s="3" t="s">
        <v>18</v>
      </c>
      <c r="C14" s="3" t="s">
        <v>21</v>
      </c>
      <c r="D14" s="3" t="s">
        <v>13</v>
      </c>
      <c r="E14" s="3" t="s">
        <v>17</v>
      </c>
      <c r="F14" s="3">
        <v>23</v>
      </c>
      <c r="G14" s="2">
        <v>69.2</v>
      </c>
      <c r="H14" s="2">
        <v>172.9</v>
      </c>
      <c r="I14" s="3">
        <v>60</v>
      </c>
      <c r="J14" s="2">
        <v>99</v>
      </c>
      <c r="K14" s="4">
        <v>522</v>
      </c>
      <c r="L14" s="4">
        <v>6</v>
      </c>
    </row>
    <row r="15" spans="1:12" ht="17.399999999999999" x14ac:dyDescent="0.3">
      <c r="A15" s="4">
        <v>14</v>
      </c>
      <c r="B15" s="3" t="s">
        <v>18</v>
      </c>
      <c r="C15" s="3" t="s">
        <v>12</v>
      </c>
      <c r="D15" s="3" t="s">
        <v>23</v>
      </c>
      <c r="E15" s="3" t="s">
        <v>14</v>
      </c>
      <c r="F15" s="3">
        <v>73</v>
      </c>
      <c r="G15" s="2">
        <v>73</v>
      </c>
      <c r="H15" s="2">
        <v>198</v>
      </c>
      <c r="I15" s="3">
        <v>84</v>
      </c>
      <c r="J15" s="2">
        <v>98</v>
      </c>
      <c r="K15" s="4">
        <v>649</v>
      </c>
      <c r="L15" s="4">
        <v>2</v>
      </c>
    </row>
    <row r="16" spans="1:12" ht="17.399999999999999" x14ac:dyDescent="0.3">
      <c r="A16" s="4">
        <v>15</v>
      </c>
      <c r="B16" s="3" t="s">
        <v>18</v>
      </c>
      <c r="C16" s="3" t="s">
        <v>21</v>
      </c>
      <c r="D16" s="3" t="s">
        <v>24</v>
      </c>
      <c r="E16" s="3" t="s">
        <v>14</v>
      </c>
      <c r="F16" s="3">
        <v>35</v>
      </c>
      <c r="G16" s="2">
        <v>63</v>
      </c>
      <c r="H16" s="2">
        <v>156.30000000000001</v>
      </c>
      <c r="I16" s="3">
        <v>96</v>
      </c>
      <c r="J16" s="2">
        <v>96</v>
      </c>
      <c r="K16" s="4">
        <v>172</v>
      </c>
      <c r="L16" s="4">
        <v>11</v>
      </c>
    </row>
    <row r="17" spans="1:12" ht="17.399999999999999" x14ac:dyDescent="0.3">
      <c r="A17" s="4">
        <v>16</v>
      </c>
      <c r="B17" s="3" t="s">
        <v>18</v>
      </c>
      <c r="C17" s="3" t="s">
        <v>22</v>
      </c>
      <c r="D17" s="3" t="s">
        <v>13</v>
      </c>
      <c r="E17" s="3" t="s">
        <v>14</v>
      </c>
      <c r="F17" s="3">
        <v>77</v>
      </c>
      <c r="G17" s="2">
        <v>68</v>
      </c>
      <c r="H17" s="2">
        <v>209.4</v>
      </c>
      <c r="I17" s="3">
        <v>60</v>
      </c>
      <c r="J17" s="2">
        <v>97</v>
      </c>
      <c r="K17" s="4">
        <v>250</v>
      </c>
      <c r="L17" s="4">
        <v>9</v>
      </c>
    </row>
    <row r="18" spans="1:12" ht="17.399999999999999" x14ac:dyDescent="0.3">
      <c r="A18" s="4">
        <v>17</v>
      </c>
      <c r="B18" s="3" t="s">
        <v>11</v>
      </c>
      <c r="C18" s="3" t="s">
        <v>22</v>
      </c>
      <c r="D18" s="3" t="s">
        <v>23</v>
      </c>
      <c r="E18" s="3" t="s">
        <v>17</v>
      </c>
      <c r="F18" s="3">
        <v>29</v>
      </c>
      <c r="G18" s="2">
        <v>70</v>
      </c>
      <c r="H18" s="2">
        <v>162.4</v>
      </c>
      <c r="I18" s="3">
        <v>56</v>
      </c>
      <c r="J18" s="2">
        <v>96</v>
      </c>
      <c r="K18" s="4">
        <v>303</v>
      </c>
      <c r="L18" s="4">
        <v>7</v>
      </c>
    </row>
    <row r="19" spans="1:12" ht="17.399999999999999" x14ac:dyDescent="0.3">
      <c r="A19" s="4">
        <v>18</v>
      </c>
      <c r="B19" s="3" t="s">
        <v>18</v>
      </c>
      <c r="C19" s="3" t="s">
        <v>15</v>
      </c>
      <c r="D19" s="3" t="s">
        <v>23</v>
      </c>
      <c r="E19" s="3" t="s">
        <v>17</v>
      </c>
      <c r="F19" s="3">
        <v>68</v>
      </c>
      <c r="G19" s="2">
        <v>68</v>
      </c>
      <c r="H19" s="2">
        <v>161.9</v>
      </c>
      <c r="I19" s="3">
        <v>60</v>
      </c>
      <c r="J19" s="2">
        <v>99</v>
      </c>
      <c r="K19" s="4">
        <v>578</v>
      </c>
      <c r="L19" s="4">
        <v>5</v>
      </c>
    </row>
    <row r="20" spans="1:12" ht="17.399999999999999" x14ac:dyDescent="0.3">
      <c r="A20" s="4">
        <v>19</v>
      </c>
      <c r="B20" s="3" t="s">
        <v>11</v>
      </c>
      <c r="C20" s="3" t="s">
        <v>15</v>
      </c>
      <c r="D20" s="3" t="s">
        <v>23</v>
      </c>
      <c r="E20" s="3" t="s">
        <v>17</v>
      </c>
      <c r="F20" s="3">
        <v>68</v>
      </c>
      <c r="G20" s="2">
        <v>71.900000000000006</v>
      </c>
      <c r="H20" s="2">
        <v>174.8</v>
      </c>
      <c r="I20" s="3">
        <v>56</v>
      </c>
      <c r="J20" s="2">
        <v>100</v>
      </c>
      <c r="K20" s="4">
        <v>590</v>
      </c>
      <c r="L20" s="4">
        <v>4</v>
      </c>
    </row>
    <row r="21" spans="1:12" ht="17.399999999999999" x14ac:dyDescent="0.3">
      <c r="A21" s="4">
        <v>20</v>
      </c>
      <c r="B21" s="3" t="s">
        <v>18</v>
      </c>
      <c r="C21" s="3" t="s">
        <v>22</v>
      </c>
      <c r="D21" s="3" t="s">
        <v>24</v>
      </c>
      <c r="E21" s="3" t="s">
        <v>17</v>
      </c>
      <c r="F21" s="3">
        <v>34</v>
      </c>
      <c r="G21" s="2">
        <v>63.7</v>
      </c>
      <c r="H21" s="2">
        <v>119.5</v>
      </c>
      <c r="I21" s="3">
        <v>56</v>
      </c>
      <c r="J21" s="2">
        <v>102</v>
      </c>
      <c r="K21" s="4">
        <v>740</v>
      </c>
      <c r="L21" s="4">
        <v>2</v>
      </c>
    </row>
    <row r="22" spans="1:12" ht="17.399999999999999" x14ac:dyDescent="0.3">
      <c r="A22" s="4">
        <v>21</v>
      </c>
      <c r="B22" s="3" t="s">
        <v>11</v>
      </c>
      <c r="C22" s="3" t="s">
        <v>21</v>
      </c>
      <c r="D22" s="3" t="s">
        <v>13</v>
      </c>
      <c r="E22" s="3" t="s">
        <v>17</v>
      </c>
      <c r="F22" s="3">
        <v>48</v>
      </c>
      <c r="G22" s="2">
        <v>65.599999999999994</v>
      </c>
      <c r="H22" s="2">
        <v>164.7</v>
      </c>
      <c r="I22" s="3">
        <v>60</v>
      </c>
      <c r="J22" s="2">
        <v>103</v>
      </c>
      <c r="K22" s="4">
        <v>957</v>
      </c>
      <c r="L22" s="4">
        <v>1</v>
      </c>
    </row>
    <row r="23" spans="1:12" ht="17.399999999999999" x14ac:dyDescent="0.3">
      <c r="A23" s="4">
        <v>22</v>
      </c>
      <c r="B23" s="3" t="s">
        <v>11</v>
      </c>
      <c r="C23" s="3" t="s">
        <v>22</v>
      </c>
      <c r="D23" s="3" t="s">
        <v>23</v>
      </c>
      <c r="E23" s="3" t="s">
        <v>17</v>
      </c>
      <c r="F23" s="3">
        <v>44</v>
      </c>
      <c r="G23" s="2">
        <v>68.3</v>
      </c>
      <c r="H23" s="2">
        <v>170.1</v>
      </c>
      <c r="I23" s="3">
        <v>64</v>
      </c>
      <c r="J23" s="2">
        <v>99</v>
      </c>
      <c r="K23" s="4">
        <v>972</v>
      </c>
      <c r="L23" s="4">
        <v>1</v>
      </c>
    </row>
    <row r="24" spans="1:12" ht="17.399999999999999" x14ac:dyDescent="0.3">
      <c r="A24" s="4">
        <v>23</v>
      </c>
      <c r="B24" s="3" t="s">
        <v>11</v>
      </c>
      <c r="C24" s="3" t="s">
        <v>15</v>
      </c>
      <c r="D24" s="3" t="s">
        <v>23</v>
      </c>
      <c r="E24" s="3" t="s">
        <v>14</v>
      </c>
      <c r="F24" s="3">
        <v>32</v>
      </c>
      <c r="G24" s="2">
        <v>71.7</v>
      </c>
      <c r="H24" s="2">
        <v>179.3</v>
      </c>
      <c r="I24" s="3">
        <v>88</v>
      </c>
      <c r="J24" s="2">
        <v>96</v>
      </c>
      <c r="K24" s="4">
        <v>75</v>
      </c>
      <c r="L24" s="4">
        <v>14</v>
      </c>
    </row>
    <row r="25" spans="1:12" ht="17.399999999999999" x14ac:dyDescent="0.3">
      <c r="A25" s="4">
        <v>24</v>
      </c>
      <c r="B25" s="3" t="s">
        <v>18</v>
      </c>
      <c r="C25" s="3" t="s">
        <v>15</v>
      </c>
      <c r="D25" s="3" t="s">
        <v>13</v>
      </c>
      <c r="E25" s="3" t="s">
        <v>17</v>
      </c>
      <c r="F25" s="3">
        <v>46</v>
      </c>
      <c r="G25" s="2">
        <v>69.2</v>
      </c>
      <c r="H25" s="2">
        <v>166.8</v>
      </c>
      <c r="I25" s="3">
        <v>72</v>
      </c>
      <c r="J25" s="2">
        <v>103</v>
      </c>
      <c r="K25" s="4">
        <v>120</v>
      </c>
      <c r="L25" s="4">
        <v>12</v>
      </c>
    </row>
    <row r="26" spans="1:12" ht="17.399999999999999" x14ac:dyDescent="0.3">
      <c r="A26" s="4">
        <v>25</v>
      </c>
      <c r="B26" s="3" t="s">
        <v>18</v>
      </c>
      <c r="C26" s="3" t="s">
        <v>15</v>
      </c>
      <c r="D26" s="3" t="s">
        <v>13</v>
      </c>
      <c r="E26" s="3" t="s">
        <v>17</v>
      </c>
      <c r="F26" s="3">
        <v>20</v>
      </c>
      <c r="G26" s="2">
        <v>68.3</v>
      </c>
      <c r="H26" s="2">
        <v>175.2</v>
      </c>
      <c r="I26" s="3">
        <v>76</v>
      </c>
      <c r="J26" s="2">
        <v>102</v>
      </c>
      <c r="K26" s="4">
        <v>138</v>
      </c>
      <c r="L26" s="4">
        <v>11</v>
      </c>
    </row>
    <row r="27" spans="1:12" ht="17.399999999999999" x14ac:dyDescent="0.3">
      <c r="A27" s="4">
        <v>26</v>
      </c>
      <c r="B27" s="3" t="s">
        <v>11</v>
      </c>
      <c r="C27" s="3" t="s">
        <v>15</v>
      </c>
      <c r="D27" s="3" t="s">
        <v>23</v>
      </c>
      <c r="E27" s="3" t="s">
        <v>17</v>
      </c>
      <c r="F27" s="3">
        <v>52</v>
      </c>
      <c r="G27" s="2">
        <v>73.099999999999994</v>
      </c>
      <c r="H27" s="2">
        <v>191.1</v>
      </c>
      <c r="I27" s="3">
        <v>56</v>
      </c>
      <c r="J27" s="2">
        <v>102</v>
      </c>
      <c r="K27" s="4">
        <v>189</v>
      </c>
      <c r="L27" s="4">
        <v>10</v>
      </c>
    </row>
    <row r="28" spans="1:12" ht="17.399999999999999" x14ac:dyDescent="0.3">
      <c r="A28" s="4">
        <v>27</v>
      </c>
      <c r="B28" s="3" t="s">
        <v>11</v>
      </c>
      <c r="C28" s="3" t="s">
        <v>15</v>
      </c>
      <c r="D28" s="3" t="s">
        <v>16</v>
      </c>
      <c r="E28" s="3" t="s">
        <v>14</v>
      </c>
      <c r="F28" s="3">
        <v>62</v>
      </c>
      <c r="G28" s="2">
        <v>66.3</v>
      </c>
      <c r="H28" s="2">
        <v>166.1</v>
      </c>
      <c r="I28" s="3">
        <v>84</v>
      </c>
      <c r="J28" s="2">
        <v>96</v>
      </c>
      <c r="K28" s="4">
        <v>273</v>
      </c>
      <c r="L28" s="4">
        <v>8</v>
      </c>
    </row>
    <row r="29" spans="1:12" ht="17.399999999999999" x14ac:dyDescent="0.3">
      <c r="A29" s="4">
        <v>28</v>
      </c>
      <c r="B29" s="3" t="s">
        <v>11</v>
      </c>
      <c r="C29" s="3" t="s">
        <v>15</v>
      </c>
      <c r="D29" s="3" t="s">
        <v>23</v>
      </c>
      <c r="E29" s="3" t="s">
        <v>14</v>
      </c>
      <c r="F29" s="3">
        <v>42</v>
      </c>
      <c r="G29" s="2">
        <v>69.7</v>
      </c>
      <c r="H29" s="2">
        <v>137.4</v>
      </c>
      <c r="I29" s="3">
        <v>88</v>
      </c>
      <c r="J29" s="2">
        <v>101</v>
      </c>
      <c r="K29" s="4">
        <v>277</v>
      </c>
      <c r="L29" s="4">
        <v>8</v>
      </c>
    </row>
    <row r="30" spans="1:12" ht="17.399999999999999" x14ac:dyDescent="0.3">
      <c r="A30" s="4">
        <v>29</v>
      </c>
      <c r="B30" s="3" t="s">
        <v>18</v>
      </c>
      <c r="C30" s="3" t="s">
        <v>15</v>
      </c>
      <c r="D30" s="3" t="s">
        <v>20</v>
      </c>
      <c r="E30" s="3" t="s">
        <v>14</v>
      </c>
      <c r="F30" s="3">
        <v>48</v>
      </c>
      <c r="G30" s="2">
        <v>62.9</v>
      </c>
      <c r="H30" s="2">
        <v>151.80000000000001</v>
      </c>
      <c r="I30" s="3">
        <v>68</v>
      </c>
      <c r="J30" s="2">
        <v>101</v>
      </c>
      <c r="K30" s="4">
        <v>316</v>
      </c>
      <c r="L30" s="4">
        <v>7</v>
      </c>
    </row>
    <row r="31" spans="1:12" ht="17.399999999999999" x14ac:dyDescent="0.3">
      <c r="A31" s="4">
        <v>30</v>
      </c>
      <c r="B31" s="3" t="s">
        <v>11</v>
      </c>
      <c r="C31" s="3" t="s">
        <v>21</v>
      </c>
      <c r="D31" s="3" t="s">
        <v>23</v>
      </c>
      <c r="E31" s="3" t="s">
        <v>14</v>
      </c>
      <c r="F31" s="3">
        <v>55</v>
      </c>
      <c r="G31" s="2">
        <v>69.400000000000006</v>
      </c>
      <c r="H31" s="2">
        <v>193.8</v>
      </c>
      <c r="I31" s="3">
        <v>68</v>
      </c>
      <c r="J31" s="2">
        <v>99</v>
      </c>
      <c r="K31" s="4">
        <v>466</v>
      </c>
      <c r="L31" s="4">
        <v>6</v>
      </c>
    </row>
    <row r="32" spans="1:12" ht="17.399999999999999" x14ac:dyDescent="0.3">
      <c r="A32" s="4">
        <v>31</v>
      </c>
      <c r="B32" s="3" t="s">
        <v>18</v>
      </c>
      <c r="C32" s="3" t="s">
        <v>21</v>
      </c>
      <c r="D32" s="3" t="s">
        <v>23</v>
      </c>
      <c r="E32" s="3" t="s">
        <v>17</v>
      </c>
      <c r="F32" s="3">
        <v>66</v>
      </c>
      <c r="G32" s="2">
        <v>68</v>
      </c>
      <c r="H32" s="2">
        <v>173.3</v>
      </c>
      <c r="I32" s="3">
        <v>88</v>
      </c>
      <c r="J32" s="2">
        <v>101</v>
      </c>
      <c r="K32" s="4">
        <v>656</v>
      </c>
      <c r="L32" s="4">
        <v>2</v>
      </c>
    </row>
    <row r="33" spans="1:12" ht="17.399999999999999" x14ac:dyDescent="0.3">
      <c r="A33" s="4">
        <v>32</v>
      </c>
      <c r="B33" s="3" t="s">
        <v>11</v>
      </c>
      <c r="C33" s="3" t="s">
        <v>21</v>
      </c>
      <c r="D33" s="3" t="s">
        <v>13</v>
      </c>
      <c r="E33" s="3" t="s">
        <v>17</v>
      </c>
      <c r="F33" s="3">
        <v>36</v>
      </c>
      <c r="G33" s="2">
        <v>70.3</v>
      </c>
      <c r="H33" s="2">
        <v>137.1</v>
      </c>
      <c r="I33" s="3">
        <v>64</v>
      </c>
      <c r="J33" s="2">
        <v>102</v>
      </c>
      <c r="K33" s="4">
        <v>702</v>
      </c>
      <c r="L33" s="4">
        <v>2</v>
      </c>
    </row>
    <row r="34" spans="1:12" ht="17.399999999999999" x14ac:dyDescent="0.3">
      <c r="A34" s="4">
        <v>33</v>
      </c>
      <c r="B34" s="3" t="s">
        <v>11</v>
      </c>
      <c r="C34" s="3" t="s">
        <v>22</v>
      </c>
      <c r="D34" s="3" t="s">
        <v>13</v>
      </c>
      <c r="E34" s="3" t="s">
        <v>14</v>
      </c>
      <c r="F34" s="3">
        <v>42</v>
      </c>
      <c r="G34" s="2">
        <v>71.099999999999994</v>
      </c>
      <c r="H34" s="2">
        <v>189.1</v>
      </c>
      <c r="I34" s="3">
        <v>56</v>
      </c>
      <c r="J34" s="2">
        <v>101</v>
      </c>
      <c r="K34" s="4">
        <v>762</v>
      </c>
      <c r="L34" s="4">
        <v>0</v>
      </c>
    </row>
    <row r="35" spans="1:12" ht="17.399999999999999" x14ac:dyDescent="0.3">
      <c r="A35" s="4">
        <v>34</v>
      </c>
      <c r="B35" s="3" t="s">
        <v>11</v>
      </c>
      <c r="C35" s="3" t="s">
        <v>15</v>
      </c>
      <c r="D35" s="3" t="s">
        <v>19</v>
      </c>
      <c r="E35" s="3" t="s">
        <v>17</v>
      </c>
      <c r="F35" s="3">
        <v>60</v>
      </c>
      <c r="G35" s="2">
        <v>66.3</v>
      </c>
      <c r="H35" s="2">
        <v>151</v>
      </c>
      <c r="I35" s="3">
        <v>72</v>
      </c>
      <c r="J35" s="2">
        <v>103</v>
      </c>
      <c r="K35" s="4">
        <v>1252</v>
      </c>
      <c r="L35" s="4">
        <v>0</v>
      </c>
    </row>
    <row r="36" spans="1:12" ht="17.399999999999999" x14ac:dyDescent="0.3">
      <c r="A36" s="4">
        <v>35</v>
      </c>
      <c r="B36" s="3" t="s">
        <v>11</v>
      </c>
      <c r="C36" s="3" t="s">
        <v>12</v>
      </c>
      <c r="D36" s="3" t="s">
        <v>23</v>
      </c>
      <c r="E36" s="3" t="s">
        <v>17</v>
      </c>
      <c r="F36" s="3">
        <v>73</v>
      </c>
      <c r="G36" s="2">
        <v>68.3</v>
      </c>
      <c r="H36" s="2">
        <v>186.6</v>
      </c>
      <c r="I36" s="3">
        <v>72</v>
      </c>
      <c r="J36" s="2">
        <v>98</v>
      </c>
      <c r="K36" s="4">
        <v>176</v>
      </c>
      <c r="L36" s="4">
        <v>11</v>
      </c>
    </row>
    <row r="37" spans="1:12" ht="17.399999999999999" x14ac:dyDescent="0.3">
      <c r="A37" s="4">
        <v>36</v>
      </c>
      <c r="B37" s="3" t="s">
        <v>11</v>
      </c>
      <c r="C37" s="3" t="s">
        <v>21</v>
      </c>
      <c r="D37" s="3" t="s">
        <v>13</v>
      </c>
      <c r="E37" s="3" t="s">
        <v>17</v>
      </c>
      <c r="F37" s="3">
        <v>52</v>
      </c>
      <c r="G37" s="2">
        <v>76.2</v>
      </c>
      <c r="H37" s="2">
        <v>220.6</v>
      </c>
      <c r="I37" s="3">
        <v>76</v>
      </c>
      <c r="J37" s="2">
        <v>100</v>
      </c>
      <c r="K37" s="4">
        <v>272</v>
      </c>
      <c r="L37" s="4">
        <v>8</v>
      </c>
    </row>
    <row r="38" spans="1:12" ht="17.399999999999999" x14ac:dyDescent="0.3">
      <c r="A38" s="4">
        <v>37</v>
      </c>
      <c r="B38" s="3" t="s">
        <v>18</v>
      </c>
      <c r="C38" s="3" t="s">
        <v>15</v>
      </c>
      <c r="D38" s="3" t="s">
        <v>24</v>
      </c>
      <c r="E38" s="3" t="s">
        <v>17</v>
      </c>
      <c r="F38" s="3">
        <v>33</v>
      </c>
      <c r="G38" s="2">
        <v>68.3</v>
      </c>
      <c r="H38" s="2">
        <v>204.6</v>
      </c>
      <c r="I38" s="3">
        <v>60</v>
      </c>
      <c r="J38" s="2">
        <v>103</v>
      </c>
      <c r="K38" s="4">
        <v>416</v>
      </c>
      <c r="L38" s="4">
        <v>7</v>
      </c>
    </row>
    <row r="39" spans="1:12" ht="17.399999999999999" x14ac:dyDescent="0.3">
      <c r="A39" s="4">
        <v>38</v>
      </c>
      <c r="B39" s="3" t="s">
        <v>11</v>
      </c>
      <c r="C39" s="3" t="s">
        <v>22</v>
      </c>
      <c r="D39" s="3" t="s">
        <v>23</v>
      </c>
      <c r="E39" s="3" t="s">
        <v>14</v>
      </c>
      <c r="F39" s="3">
        <v>37</v>
      </c>
      <c r="G39" s="2">
        <v>66.099999999999994</v>
      </c>
      <c r="H39" s="2">
        <v>169.8</v>
      </c>
      <c r="I39" s="3">
        <v>84</v>
      </c>
      <c r="J39" s="2">
        <v>98</v>
      </c>
      <c r="K39" s="4">
        <v>613</v>
      </c>
      <c r="L39" s="4">
        <v>3</v>
      </c>
    </row>
    <row r="40" spans="1:12" ht="17.399999999999999" x14ac:dyDescent="0.3">
      <c r="A40" s="4">
        <v>39</v>
      </c>
      <c r="B40" s="3" t="s">
        <v>11</v>
      </c>
      <c r="C40" s="3" t="s">
        <v>21</v>
      </c>
      <c r="D40" s="3" t="s">
        <v>24</v>
      </c>
      <c r="E40" s="3" t="s">
        <v>17</v>
      </c>
      <c r="F40" s="3">
        <v>40</v>
      </c>
      <c r="G40" s="2">
        <v>72.400000000000006</v>
      </c>
      <c r="H40" s="2">
        <v>213.3</v>
      </c>
      <c r="I40" s="3">
        <v>72</v>
      </c>
      <c r="J40" s="2">
        <v>96</v>
      </c>
      <c r="K40" s="4">
        <v>638</v>
      </c>
      <c r="L40" s="4">
        <v>3</v>
      </c>
    </row>
    <row r="41" spans="1:12" ht="17.399999999999999" x14ac:dyDescent="0.3">
      <c r="A41" s="4">
        <v>40</v>
      </c>
      <c r="B41" s="3" t="s">
        <v>18</v>
      </c>
      <c r="C41" s="3" t="s">
        <v>21</v>
      </c>
      <c r="D41" s="3" t="s">
        <v>23</v>
      </c>
      <c r="E41" s="3" t="s">
        <v>17</v>
      </c>
      <c r="F41" s="3">
        <v>53</v>
      </c>
      <c r="G41" s="2">
        <v>68.7</v>
      </c>
      <c r="H41" s="2">
        <v>214.5</v>
      </c>
      <c r="I41" s="3">
        <v>56</v>
      </c>
      <c r="J41" s="2">
        <v>97</v>
      </c>
      <c r="K41" s="4">
        <v>690</v>
      </c>
      <c r="L41" s="4">
        <v>2</v>
      </c>
    </row>
    <row r="42" spans="1:12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5"/>
    </row>
    <row r="43" spans="1:12" ht="18" x14ac:dyDescent="0.35">
      <c r="A43" s="5"/>
      <c r="B43" s="7"/>
      <c r="C43" s="7"/>
      <c r="D43" s="7"/>
      <c r="E43" s="7"/>
      <c r="F43" s="7"/>
      <c r="G43" s="5"/>
      <c r="H43" s="5"/>
      <c r="I43" s="5"/>
      <c r="J43" s="5"/>
      <c r="K43" s="6"/>
      <c r="L43" s="5"/>
    </row>
    <row r="44" spans="1:12" ht="17.399999999999999" x14ac:dyDescent="0.3">
      <c r="A44" s="5"/>
      <c r="B44" s="8" t="s">
        <v>25</v>
      </c>
      <c r="C44" s="8"/>
      <c r="D44" s="8"/>
      <c r="E44" s="8"/>
      <c r="F44" s="8"/>
      <c r="G44" s="9"/>
      <c r="H44" s="9"/>
      <c r="I44" s="9"/>
      <c r="J44" s="5"/>
      <c r="K44" s="6"/>
      <c r="L44" s="5"/>
    </row>
    <row r="45" spans="1:12" ht="17.399999999999999" x14ac:dyDescent="0.3">
      <c r="A45" s="5"/>
      <c r="B45" s="8" t="s">
        <v>26</v>
      </c>
      <c r="C45" s="8"/>
      <c r="D45" s="8"/>
      <c r="E45" s="8"/>
      <c r="F45" s="8"/>
      <c r="G45" s="9"/>
      <c r="H45" s="9"/>
      <c r="I45" s="9"/>
      <c r="J45" s="5"/>
      <c r="K45" s="6"/>
      <c r="L45" s="5"/>
    </row>
    <row r="46" spans="1:12" ht="17.399999999999999" x14ac:dyDescent="0.3">
      <c r="A46" s="5"/>
      <c r="B46" s="8" t="s">
        <v>27</v>
      </c>
      <c r="C46" s="8"/>
      <c r="D46" s="8"/>
      <c r="E46" s="8"/>
      <c r="F46" s="8"/>
      <c r="G46" s="9"/>
      <c r="H46" s="9"/>
      <c r="I46" s="9"/>
      <c r="J46" s="5"/>
      <c r="K46" s="6"/>
      <c r="L46" s="5"/>
    </row>
    <row r="47" spans="1:12" ht="17.399999999999999" x14ac:dyDescent="0.3">
      <c r="A47" s="5"/>
      <c r="B47" s="8" t="s">
        <v>28</v>
      </c>
      <c r="C47" s="8"/>
      <c r="D47" s="8"/>
      <c r="E47" s="8"/>
      <c r="F47" s="8"/>
      <c r="G47" s="9"/>
      <c r="H47" s="9"/>
      <c r="I47" s="9"/>
      <c r="J47" s="5"/>
      <c r="K47" s="6"/>
      <c r="L47" s="5"/>
    </row>
    <row r="48" spans="1:12" ht="17.399999999999999" x14ac:dyDescent="0.3">
      <c r="A48" s="5"/>
      <c r="B48" s="8" t="s">
        <v>29</v>
      </c>
      <c r="C48" s="8"/>
      <c r="D48" s="8"/>
      <c r="E48" s="8"/>
      <c r="F48" s="8"/>
      <c r="G48" s="9"/>
      <c r="H48" s="9"/>
      <c r="I48" s="9"/>
      <c r="J48" s="5"/>
      <c r="K48" s="6"/>
      <c r="L48" s="5"/>
    </row>
    <row r="49" spans="1:12" ht="17.399999999999999" x14ac:dyDescent="0.3">
      <c r="A49" s="5"/>
      <c r="B49" s="8" t="s">
        <v>30</v>
      </c>
      <c r="C49" s="8"/>
      <c r="D49" s="8"/>
      <c r="E49" s="8"/>
      <c r="F49" s="8"/>
      <c r="G49" s="9"/>
      <c r="H49" s="9"/>
      <c r="I49" s="9"/>
      <c r="J49" s="5"/>
      <c r="K49" s="6"/>
      <c r="L49" s="5"/>
    </row>
    <row r="50" spans="1:12" ht="17.399999999999999" x14ac:dyDescent="0.3">
      <c r="A50" s="5"/>
      <c r="B50" s="8" t="s">
        <v>31</v>
      </c>
      <c r="C50" s="8"/>
      <c r="D50" s="8"/>
      <c r="E50" s="8"/>
      <c r="F50" s="8"/>
      <c r="G50" s="9"/>
      <c r="H50" s="9"/>
      <c r="I50" s="9"/>
      <c r="J50" s="5"/>
      <c r="K50" s="5"/>
      <c r="L50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8910-525C-C449-9C45-3D5E3C775E63}">
  <dimension ref="A1:N50"/>
  <sheetViews>
    <sheetView workbookViewId="0">
      <selection activeCell="L14" sqref="L14"/>
    </sheetView>
  </sheetViews>
  <sheetFormatPr defaultColWidth="11.44140625" defaultRowHeight="14.4" x14ac:dyDescent="0.3"/>
  <cols>
    <col min="1" max="1" width="14.44140625" customWidth="1"/>
    <col min="2" max="2" width="14.109375" bestFit="1" customWidth="1"/>
  </cols>
  <sheetData>
    <row r="1" spans="1:14" ht="22.8" x14ac:dyDescent="0.4">
      <c r="A1" s="1" t="s">
        <v>0</v>
      </c>
      <c r="B1" s="1" t="s">
        <v>3</v>
      </c>
    </row>
    <row r="2" spans="1:14" ht="17.399999999999999" x14ac:dyDescent="0.3">
      <c r="A2" s="3" t="s">
        <v>11</v>
      </c>
      <c r="B2" s="3" t="s">
        <v>14</v>
      </c>
      <c r="D2" t="s">
        <v>33</v>
      </c>
      <c r="E2">
        <v>40</v>
      </c>
    </row>
    <row r="3" spans="1:14" ht="17.399999999999999" x14ac:dyDescent="0.3">
      <c r="A3" s="3" t="s">
        <v>11</v>
      </c>
      <c r="B3" s="3" t="s">
        <v>17</v>
      </c>
    </row>
    <row r="4" spans="1:14" ht="17.399999999999999" x14ac:dyDescent="0.3">
      <c r="A4" s="3" t="s">
        <v>18</v>
      </c>
      <c r="B4" s="3" t="s">
        <v>14</v>
      </c>
      <c r="E4" t="s">
        <v>14</v>
      </c>
      <c r="F4" t="s">
        <v>17</v>
      </c>
      <c r="G4" t="s">
        <v>35</v>
      </c>
      <c r="L4" t="s">
        <v>14</v>
      </c>
      <c r="M4" t="s">
        <v>17</v>
      </c>
      <c r="N4" t="s">
        <v>35</v>
      </c>
    </row>
    <row r="5" spans="1:14" ht="17.399999999999999" x14ac:dyDescent="0.3">
      <c r="A5" s="3" t="s">
        <v>11</v>
      </c>
      <c r="B5" s="3" t="s">
        <v>14</v>
      </c>
      <c r="D5" s="3" t="s">
        <v>11</v>
      </c>
      <c r="E5">
        <f>COUNTIFS($A$2:$A$41,D5,B2:B41,$E$4)</f>
        <v>9</v>
      </c>
      <c r="F5">
        <f>COUNTIFS($A$2:$A$41,D5,B2:B41,$F$4)</f>
        <v>14</v>
      </c>
      <c r="G5">
        <f>SUM(E5:F5)</f>
        <v>23</v>
      </c>
      <c r="K5" s="3" t="s">
        <v>11</v>
      </c>
      <c r="L5" s="47">
        <f>E5/$E$2</f>
        <v>0.22500000000000001</v>
      </c>
      <c r="M5" s="47">
        <f>F5/$E$2</f>
        <v>0.35</v>
      </c>
      <c r="N5" s="49">
        <f>SUM(L5:M5)</f>
        <v>0.57499999999999996</v>
      </c>
    </row>
    <row r="6" spans="1:14" ht="17.399999999999999" x14ac:dyDescent="0.3">
      <c r="A6" s="3" t="s">
        <v>18</v>
      </c>
      <c r="B6" s="3" t="s">
        <v>14</v>
      </c>
      <c r="D6" s="3" t="s">
        <v>18</v>
      </c>
      <c r="E6">
        <f>COUNTIFS($A$2:$A$41,D6,B2:B41,$E$4)</f>
        <v>7</v>
      </c>
      <c r="F6">
        <f>COUNTIFS($A$2:$A$41,D6,B2:B41,$F$4)</f>
        <v>10</v>
      </c>
      <c r="G6">
        <f>SUM(E6:F6)</f>
        <v>17</v>
      </c>
      <c r="K6" s="3" t="s">
        <v>18</v>
      </c>
      <c r="L6" s="47">
        <f>E6/$E$2</f>
        <v>0.17499999999999999</v>
      </c>
      <c r="M6" s="47">
        <f>F6/$E$2</f>
        <v>0.25</v>
      </c>
      <c r="N6" s="49">
        <f>SUM(L6:M6)</f>
        <v>0.42499999999999999</v>
      </c>
    </row>
    <row r="7" spans="1:14" ht="17.399999999999999" x14ac:dyDescent="0.3">
      <c r="A7" s="3" t="s">
        <v>11</v>
      </c>
      <c r="B7" s="3" t="s">
        <v>17</v>
      </c>
      <c r="D7" t="s">
        <v>35</v>
      </c>
      <c r="E7">
        <f>SUM(E5:E6)</f>
        <v>16</v>
      </c>
      <c r="F7">
        <f>SUM(F5:F6)</f>
        <v>24</v>
      </c>
      <c r="G7">
        <f>SUM(G5:G6)</f>
        <v>40</v>
      </c>
      <c r="K7" t="s">
        <v>35</v>
      </c>
      <c r="L7" s="49">
        <f>SUM(L5:L6)</f>
        <v>0.4</v>
      </c>
      <c r="M7" s="49">
        <f>SUM(M5:M6)</f>
        <v>0.6</v>
      </c>
      <c r="N7" s="49">
        <f>SUM(N5:N6)</f>
        <v>1</v>
      </c>
    </row>
    <row r="8" spans="1:14" ht="17.399999999999999" x14ac:dyDescent="0.3">
      <c r="A8" s="3" t="s">
        <v>11</v>
      </c>
      <c r="B8" s="3" t="s">
        <v>14</v>
      </c>
    </row>
    <row r="9" spans="1:14" ht="17.399999999999999" x14ac:dyDescent="0.3">
      <c r="A9" s="3" t="s">
        <v>18</v>
      </c>
      <c r="B9" s="3" t="s">
        <v>17</v>
      </c>
    </row>
    <row r="10" spans="1:14" ht="17.399999999999999" x14ac:dyDescent="0.3">
      <c r="A10" s="3" t="s">
        <v>11</v>
      </c>
      <c r="B10" s="3" t="s">
        <v>17</v>
      </c>
    </row>
    <row r="11" spans="1:14" ht="17.399999999999999" x14ac:dyDescent="0.3">
      <c r="A11" s="3" t="s">
        <v>11</v>
      </c>
      <c r="B11" s="3" t="s">
        <v>17</v>
      </c>
    </row>
    <row r="12" spans="1:14" ht="17.399999999999999" x14ac:dyDescent="0.3">
      <c r="A12" s="3" t="s">
        <v>18</v>
      </c>
      <c r="B12" s="3" t="s">
        <v>17</v>
      </c>
    </row>
    <row r="13" spans="1:14" ht="17.399999999999999" x14ac:dyDescent="0.3">
      <c r="A13" s="3" t="s">
        <v>18</v>
      </c>
      <c r="B13" s="3" t="s">
        <v>14</v>
      </c>
    </row>
    <row r="14" spans="1:14" ht="17.399999999999999" x14ac:dyDescent="0.3">
      <c r="A14" s="3" t="s">
        <v>18</v>
      </c>
      <c r="B14" s="3" t="s">
        <v>17</v>
      </c>
    </row>
    <row r="15" spans="1:14" ht="17.399999999999999" x14ac:dyDescent="0.3">
      <c r="A15" s="3" t="s">
        <v>18</v>
      </c>
      <c r="B15" s="3" t="s">
        <v>14</v>
      </c>
    </row>
    <row r="16" spans="1:14" ht="17.399999999999999" x14ac:dyDescent="0.3">
      <c r="A16" s="3" t="s">
        <v>18</v>
      </c>
      <c r="B16" s="3" t="s">
        <v>14</v>
      </c>
    </row>
    <row r="17" spans="1:2" ht="17.399999999999999" x14ac:dyDescent="0.3">
      <c r="A17" s="3" t="s">
        <v>18</v>
      </c>
      <c r="B17" s="3" t="s">
        <v>14</v>
      </c>
    </row>
    <row r="18" spans="1:2" ht="17.399999999999999" x14ac:dyDescent="0.3">
      <c r="A18" s="3" t="s">
        <v>11</v>
      </c>
      <c r="B18" s="3" t="s">
        <v>17</v>
      </c>
    </row>
    <row r="19" spans="1:2" ht="17.399999999999999" x14ac:dyDescent="0.3">
      <c r="A19" s="3" t="s">
        <v>18</v>
      </c>
      <c r="B19" s="3" t="s">
        <v>17</v>
      </c>
    </row>
    <row r="20" spans="1:2" ht="17.399999999999999" x14ac:dyDescent="0.3">
      <c r="A20" s="3" t="s">
        <v>11</v>
      </c>
      <c r="B20" s="3" t="s">
        <v>17</v>
      </c>
    </row>
    <row r="21" spans="1:2" ht="17.399999999999999" x14ac:dyDescent="0.3">
      <c r="A21" s="3" t="s">
        <v>18</v>
      </c>
      <c r="B21" s="3" t="s">
        <v>17</v>
      </c>
    </row>
    <row r="22" spans="1:2" ht="17.399999999999999" x14ac:dyDescent="0.3">
      <c r="A22" s="3" t="s">
        <v>11</v>
      </c>
      <c r="B22" s="3" t="s">
        <v>17</v>
      </c>
    </row>
    <row r="23" spans="1:2" ht="17.399999999999999" x14ac:dyDescent="0.3">
      <c r="A23" s="3" t="s">
        <v>11</v>
      </c>
      <c r="B23" s="3" t="s">
        <v>17</v>
      </c>
    </row>
    <row r="24" spans="1:2" ht="17.399999999999999" x14ac:dyDescent="0.3">
      <c r="A24" s="3" t="s">
        <v>11</v>
      </c>
      <c r="B24" s="3" t="s">
        <v>14</v>
      </c>
    </row>
    <row r="25" spans="1:2" ht="17.399999999999999" x14ac:dyDescent="0.3">
      <c r="A25" s="3" t="s">
        <v>18</v>
      </c>
      <c r="B25" s="3" t="s">
        <v>17</v>
      </c>
    </row>
    <row r="26" spans="1:2" ht="17.399999999999999" x14ac:dyDescent="0.3">
      <c r="A26" s="3" t="s">
        <v>18</v>
      </c>
      <c r="B26" s="3" t="s">
        <v>17</v>
      </c>
    </row>
    <row r="27" spans="1:2" ht="17.399999999999999" x14ac:dyDescent="0.3">
      <c r="A27" s="3" t="s">
        <v>11</v>
      </c>
      <c r="B27" s="3" t="s">
        <v>17</v>
      </c>
    </row>
    <row r="28" spans="1:2" ht="17.399999999999999" x14ac:dyDescent="0.3">
      <c r="A28" s="3" t="s">
        <v>11</v>
      </c>
      <c r="B28" s="3" t="s">
        <v>14</v>
      </c>
    </row>
    <row r="29" spans="1:2" ht="17.399999999999999" x14ac:dyDescent="0.3">
      <c r="A29" s="3" t="s">
        <v>11</v>
      </c>
      <c r="B29" s="3" t="s">
        <v>14</v>
      </c>
    </row>
    <row r="30" spans="1:2" ht="17.399999999999999" x14ac:dyDescent="0.3">
      <c r="A30" s="3" t="s">
        <v>18</v>
      </c>
      <c r="B30" s="3" t="s">
        <v>14</v>
      </c>
    </row>
    <row r="31" spans="1:2" ht="17.399999999999999" x14ac:dyDescent="0.3">
      <c r="A31" s="3" t="s">
        <v>11</v>
      </c>
      <c r="B31" s="3" t="s">
        <v>14</v>
      </c>
    </row>
    <row r="32" spans="1:2" ht="17.399999999999999" x14ac:dyDescent="0.3">
      <c r="A32" s="3" t="s">
        <v>18</v>
      </c>
      <c r="B32" s="3" t="s">
        <v>17</v>
      </c>
    </row>
    <row r="33" spans="1:2" ht="17.399999999999999" x14ac:dyDescent="0.3">
      <c r="A33" s="3" t="s">
        <v>11</v>
      </c>
      <c r="B33" s="3" t="s">
        <v>17</v>
      </c>
    </row>
    <row r="34" spans="1:2" ht="17.399999999999999" x14ac:dyDescent="0.3">
      <c r="A34" s="3" t="s">
        <v>11</v>
      </c>
      <c r="B34" s="3" t="s">
        <v>14</v>
      </c>
    </row>
    <row r="35" spans="1:2" ht="17.399999999999999" x14ac:dyDescent="0.3">
      <c r="A35" s="3" t="s">
        <v>11</v>
      </c>
      <c r="B35" s="3" t="s">
        <v>17</v>
      </c>
    </row>
    <row r="36" spans="1:2" ht="17.399999999999999" x14ac:dyDescent="0.3">
      <c r="A36" s="3" t="s">
        <v>11</v>
      </c>
      <c r="B36" s="3" t="s">
        <v>17</v>
      </c>
    </row>
    <row r="37" spans="1:2" ht="17.399999999999999" x14ac:dyDescent="0.3">
      <c r="A37" s="3" t="s">
        <v>11</v>
      </c>
      <c r="B37" s="3" t="s">
        <v>17</v>
      </c>
    </row>
    <row r="38" spans="1:2" ht="17.399999999999999" x14ac:dyDescent="0.3">
      <c r="A38" s="3" t="s">
        <v>18</v>
      </c>
      <c r="B38" s="3" t="s">
        <v>17</v>
      </c>
    </row>
    <row r="39" spans="1:2" ht="17.399999999999999" x14ac:dyDescent="0.3">
      <c r="A39" s="3" t="s">
        <v>11</v>
      </c>
      <c r="B39" s="3" t="s">
        <v>14</v>
      </c>
    </row>
    <row r="40" spans="1:2" ht="17.399999999999999" x14ac:dyDescent="0.3">
      <c r="A40" s="3" t="s">
        <v>11</v>
      </c>
      <c r="B40" s="3" t="s">
        <v>17</v>
      </c>
    </row>
    <row r="41" spans="1:2" ht="17.399999999999999" x14ac:dyDescent="0.3">
      <c r="A41" s="3" t="s">
        <v>18</v>
      </c>
      <c r="B41" s="3" t="s">
        <v>17</v>
      </c>
    </row>
    <row r="42" spans="1:2" x14ac:dyDescent="0.3">
      <c r="A42" s="5"/>
      <c r="B42" s="5"/>
    </row>
    <row r="43" spans="1:2" ht="18" x14ac:dyDescent="0.35">
      <c r="A43" s="7"/>
      <c r="B43" s="7"/>
    </row>
    <row r="44" spans="1:2" ht="17.399999999999999" x14ac:dyDescent="0.3">
      <c r="A44" s="8" t="s">
        <v>25</v>
      </c>
      <c r="B44" s="8"/>
    </row>
    <row r="45" spans="1:2" ht="17.399999999999999" x14ac:dyDescent="0.3">
      <c r="A45" s="8" t="s">
        <v>26</v>
      </c>
      <c r="B45" s="8"/>
    </row>
    <row r="46" spans="1:2" ht="17.399999999999999" x14ac:dyDescent="0.3">
      <c r="A46" s="8" t="s">
        <v>27</v>
      </c>
      <c r="B46" s="8"/>
    </row>
    <row r="47" spans="1:2" ht="17.399999999999999" x14ac:dyDescent="0.3">
      <c r="A47" s="8" t="s">
        <v>28</v>
      </c>
      <c r="B47" s="8"/>
    </row>
    <row r="48" spans="1:2" ht="17.399999999999999" x14ac:dyDescent="0.3">
      <c r="A48" s="8" t="s">
        <v>29</v>
      </c>
      <c r="B48" s="8"/>
    </row>
    <row r="49" spans="1:2" ht="17.399999999999999" x14ac:dyDescent="0.3">
      <c r="A49" s="8" t="s">
        <v>30</v>
      </c>
      <c r="B49" s="8"/>
    </row>
    <row r="50" spans="1:2" ht="17.399999999999999" x14ac:dyDescent="0.3">
      <c r="A50" s="8" t="s">
        <v>31</v>
      </c>
      <c r="B50" s="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5D9B-E255-4841-8C68-94477D55A4D5}">
  <dimension ref="A1:O50"/>
  <sheetViews>
    <sheetView workbookViewId="0">
      <selection activeCell="M31" sqref="M31"/>
    </sheetView>
  </sheetViews>
  <sheetFormatPr defaultColWidth="11.44140625" defaultRowHeight="14.4" x14ac:dyDescent="0.3"/>
  <cols>
    <col min="1" max="1" width="14.44140625" customWidth="1"/>
    <col min="2" max="2" width="9" bestFit="1" customWidth="1"/>
  </cols>
  <sheetData>
    <row r="1" spans="1:15" ht="22.8" x14ac:dyDescent="0.4">
      <c r="A1" s="1" t="s">
        <v>0</v>
      </c>
      <c r="B1" s="1" t="s">
        <v>4</v>
      </c>
      <c r="I1" s="3"/>
      <c r="J1" s="3"/>
      <c r="N1" s="3" t="s">
        <v>11</v>
      </c>
      <c r="O1" s="3" t="s">
        <v>18</v>
      </c>
    </row>
    <row r="2" spans="1:15" ht="17.399999999999999" x14ac:dyDescent="0.3">
      <c r="A2" s="3" t="s">
        <v>18</v>
      </c>
      <c r="B2" s="3">
        <v>51</v>
      </c>
      <c r="I2" s="4"/>
      <c r="J2" s="4"/>
      <c r="N2" s="3">
        <v>58</v>
      </c>
      <c r="O2" s="3">
        <v>51</v>
      </c>
    </row>
    <row r="3" spans="1:15" ht="18" thickBot="1" x14ac:dyDescent="0.35">
      <c r="A3" s="3" t="s">
        <v>18</v>
      </c>
      <c r="B3" s="3">
        <v>41</v>
      </c>
      <c r="I3" s="4"/>
      <c r="J3" s="4"/>
      <c r="N3" s="3">
        <v>45</v>
      </c>
      <c r="O3" s="3">
        <v>41</v>
      </c>
    </row>
    <row r="4" spans="1:15" ht="17.399999999999999" x14ac:dyDescent="0.3">
      <c r="A4" s="3" t="s">
        <v>18</v>
      </c>
      <c r="B4" s="3">
        <v>65</v>
      </c>
      <c r="E4" s="34" t="s">
        <v>11</v>
      </c>
      <c r="F4" s="34"/>
      <c r="G4" s="34" t="s">
        <v>18</v>
      </c>
      <c r="H4" s="34"/>
      <c r="I4" s="4"/>
      <c r="J4" s="4"/>
      <c r="N4" s="3">
        <v>68</v>
      </c>
      <c r="O4" s="3">
        <v>65</v>
      </c>
    </row>
    <row r="5" spans="1:15" ht="17.399999999999999" x14ac:dyDescent="0.3">
      <c r="A5" s="3" t="s">
        <v>18</v>
      </c>
      <c r="B5" s="3">
        <v>44</v>
      </c>
      <c r="I5" s="4"/>
      <c r="J5" s="4"/>
      <c r="N5" s="3">
        <v>56</v>
      </c>
      <c r="O5" s="3">
        <v>44</v>
      </c>
    </row>
    <row r="6" spans="1:15" ht="17.399999999999999" x14ac:dyDescent="0.3">
      <c r="A6" s="3" t="s">
        <v>18</v>
      </c>
      <c r="B6" s="3">
        <v>66</v>
      </c>
      <c r="E6" t="s">
        <v>45</v>
      </c>
      <c r="F6">
        <v>50.043478260869563</v>
      </c>
      <c r="G6" t="s">
        <v>45</v>
      </c>
      <c r="H6">
        <v>49.588235294117645</v>
      </c>
      <c r="I6" s="4"/>
      <c r="J6" s="4"/>
      <c r="N6" s="3">
        <v>54</v>
      </c>
      <c r="O6" s="3">
        <v>66</v>
      </c>
    </row>
    <row r="7" spans="1:15" ht="17.399999999999999" x14ac:dyDescent="0.3">
      <c r="A7" s="3" t="s">
        <v>18</v>
      </c>
      <c r="B7" s="3">
        <v>23</v>
      </c>
      <c r="E7" t="s">
        <v>46</v>
      </c>
      <c r="F7">
        <v>2.4361232898354941</v>
      </c>
      <c r="G7" t="s">
        <v>46</v>
      </c>
      <c r="H7">
        <v>4.2279347826038611</v>
      </c>
      <c r="I7" s="4"/>
      <c r="J7" s="4"/>
      <c r="N7" s="3">
        <v>47</v>
      </c>
      <c r="O7" s="3">
        <v>23</v>
      </c>
    </row>
    <row r="8" spans="1:15" ht="17.399999999999999" x14ac:dyDescent="0.3">
      <c r="A8" s="3" t="s">
        <v>18</v>
      </c>
      <c r="B8" s="3">
        <v>73</v>
      </c>
      <c r="E8" t="s">
        <v>47</v>
      </c>
      <c r="F8">
        <v>51</v>
      </c>
      <c r="G8" t="s">
        <v>47</v>
      </c>
      <c r="H8">
        <v>48</v>
      </c>
      <c r="I8" s="4"/>
      <c r="J8" s="4"/>
      <c r="N8" s="3">
        <v>51</v>
      </c>
      <c r="O8" s="3">
        <v>73</v>
      </c>
    </row>
    <row r="9" spans="1:15" ht="17.399999999999999" x14ac:dyDescent="0.3">
      <c r="A9" s="3" t="s">
        <v>18</v>
      </c>
      <c r="B9" s="3">
        <v>35</v>
      </c>
      <c r="E9" t="s">
        <v>48</v>
      </c>
      <c r="F9">
        <v>68</v>
      </c>
      <c r="G9" t="s">
        <v>48</v>
      </c>
      <c r="H9">
        <v>66</v>
      </c>
      <c r="I9" s="4"/>
      <c r="J9" s="4"/>
      <c r="N9" s="3">
        <v>29</v>
      </c>
      <c r="O9" s="3">
        <v>35</v>
      </c>
    </row>
    <row r="10" spans="1:15" ht="17.399999999999999" x14ac:dyDescent="0.3">
      <c r="A10" s="3" t="s">
        <v>18</v>
      </c>
      <c r="B10" s="3">
        <v>77</v>
      </c>
      <c r="E10" t="s">
        <v>49</v>
      </c>
      <c r="F10">
        <v>11.683236868069351</v>
      </c>
      <c r="G10" t="s">
        <v>49</v>
      </c>
      <c r="H10">
        <v>17.432221686898561</v>
      </c>
      <c r="I10" s="4"/>
      <c r="J10" s="4"/>
      <c r="N10" s="3">
        <v>68</v>
      </c>
      <c r="O10" s="3">
        <v>77</v>
      </c>
    </row>
    <row r="11" spans="1:15" ht="17.399999999999999" x14ac:dyDescent="0.3">
      <c r="A11" s="3" t="s">
        <v>18</v>
      </c>
      <c r="B11" s="3">
        <v>68</v>
      </c>
      <c r="E11" t="s">
        <v>50</v>
      </c>
      <c r="F11">
        <v>136.49802371541492</v>
      </c>
      <c r="G11" t="s">
        <v>50</v>
      </c>
      <c r="H11">
        <v>303.88235294117658</v>
      </c>
      <c r="I11" s="4"/>
      <c r="J11" s="4"/>
      <c r="N11" s="3">
        <v>48</v>
      </c>
      <c r="O11" s="3">
        <v>68</v>
      </c>
    </row>
    <row r="12" spans="1:15" ht="17.399999999999999" x14ac:dyDescent="0.3">
      <c r="A12" s="3" t="s">
        <v>18</v>
      </c>
      <c r="B12" s="3">
        <v>34</v>
      </c>
      <c r="E12" t="s">
        <v>51</v>
      </c>
      <c r="F12">
        <v>-0.53089802739727654</v>
      </c>
      <c r="G12" t="s">
        <v>51</v>
      </c>
      <c r="H12">
        <v>-1.0590241175646495</v>
      </c>
      <c r="I12" s="4"/>
      <c r="J12" s="4"/>
      <c r="N12" s="3">
        <v>44</v>
      </c>
      <c r="O12" s="3">
        <v>34</v>
      </c>
    </row>
    <row r="13" spans="1:15" ht="17.399999999999999" x14ac:dyDescent="0.3">
      <c r="A13" s="3" t="s">
        <v>18</v>
      </c>
      <c r="B13" s="3">
        <v>46</v>
      </c>
      <c r="E13" t="s">
        <v>52</v>
      </c>
      <c r="F13">
        <v>0.14570108588586975</v>
      </c>
      <c r="G13" t="s">
        <v>52</v>
      </c>
      <c r="H13">
        <v>-6.4178659291512841E-2</v>
      </c>
      <c r="I13" s="4"/>
      <c r="J13" s="4"/>
      <c r="N13" s="3">
        <v>32</v>
      </c>
      <c r="O13" s="3">
        <v>46</v>
      </c>
    </row>
    <row r="14" spans="1:15" ht="17.399999999999999" x14ac:dyDescent="0.3">
      <c r="A14" s="3" t="s">
        <v>18</v>
      </c>
      <c r="B14" s="3">
        <v>20</v>
      </c>
      <c r="E14" t="s">
        <v>53</v>
      </c>
      <c r="F14">
        <v>44</v>
      </c>
      <c r="G14" t="s">
        <v>53</v>
      </c>
      <c r="H14">
        <v>57</v>
      </c>
      <c r="I14" s="4"/>
      <c r="J14" s="4"/>
      <c r="N14" s="3">
        <v>52</v>
      </c>
      <c r="O14" s="3">
        <v>20</v>
      </c>
    </row>
    <row r="15" spans="1:15" ht="17.399999999999999" x14ac:dyDescent="0.3">
      <c r="A15" s="3" t="s">
        <v>18</v>
      </c>
      <c r="B15" s="3">
        <v>48</v>
      </c>
      <c r="E15" t="s">
        <v>54</v>
      </c>
      <c r="F15">
        <v>29</v>
      </c>
      <c r="G15" t="s">
        <v>54</v>
      </c>
      <c r="H15">
        <v>20</v>
      </c>
      <c r="I15" s="4"/>
      <c r="J15" s="4"/>
      <c r="N15" s="3">
        <v>62</v>
      </c>
      <c r="O15" s="3">
        <v>48</v>
      </c>
    </row>
    <row r="16" spans="1:15" ht="17.399999999999999" x14ac:dyDescent="0.3">
      <c r="A16" s="3" t="s">
        <v>18</v>
      </c>
      <c r="B16" s="3">
        <v>66</v>
      </c>
      <c r="E16" t="s">
        <v>55</v>
      </c>
      <c r="F16">
        <v>73</v>
      </c>
      <c r="G16" t="s">
        <v>55</v>
      </c>
      <c r="H16">
        <v>77</v>
      </c>
      <c r="I16" s="4"/>
      <c r="J16" s="4"/>
      <c r="N16" s="3">
        <v>42</v>
      </c>
      <c r="O16" s="3">
        <v>66</v>
      </c>
    </row>
    <row r="17" spans="1:15" ht="17.399999999999999" x14ac:dyDescent="0.3">
      <c r="A17" s="3" t="s">
        <v>18</v>
      </c>
      <c r="B17" s="3">
        <v>33</v>
      </c>
      <c r="E17" t="s">
        <v>56</v>
      </c>
      <c r="F17">
        <v>1151</v>
      </c>
      <c r="G17" t="s">
        <v>56</v>
      </c>
      <c r="H17">
        <v>843</v>
      </c>
      <c r="I17" s="4"/>
      <c r="J17" s="4"/>
      <c r="N17" s="3">
        <v>55</v>
      </c>
      <c r="O17" s="3">
        <v>33</v>
      </c>
    </row>
    <row r="18" spans="1:15" ht="18" thickBot="1" x14ac:dyDescent="0.35">
      <c r="A18" s="3" t="s">
        <v>18</v>
      </c>
      <c r="B18" s="3">
        <v>53</v>
      </c>
      <c r="E18" s="33" t="s">
        <v>57</v>
      </c>
      <c r="F18" s="33">
        <v>23</v>
      </c>
      <c r="G18" s="33" t="s">
        <v>57</v>
      </c>
      <c r="H18" s="33">
        <v>17</v>
      </c>
      <c r="I18" s="4"/>
      <c r="J18" s="4"/>
      <c r="N18" s="3">
        <v>36</v>
      </c>
      <c r="O18" s="3">
        <v>53</v>
      </c>
    </row>
    <row r="19" spans="1:15" ht="17.399999999999999" x14ac:dyDescent="0.3">
      <c r="A19" s="3" t="s">
        <v>11</v>
      </c>
      <c r="B19" s="3">
        <v>58</v>
      </c>
      <c r="F19">
        <v>1</v>
      </c>
      <c r="H19">
        <v>1</v>
      </c>
      <c r="I19" s="4"/>
      <c r="J19" s="50"/>
      <c r="N19" s="3">
        <v>42</v>
      </c>
    </row>
    <row r="20" spans="1:15" ht="17.399999999999999" x14ac:dyDescent="0.3">
      <c r="A20" s="3" t="s">
        <v>11</v>
      </c>
      <c r="B20" s="3">
        <v>45</v>
      </c>
      <c r="I20" s="4"/>
      <c r="J20" s="50"/>
      <c r="N20" s="3">
        <v>60</v>
      </c>
    </row>
    <row r="21" spans="1:15" ht="17.399999999999999" x14ac:dyDescent="0.3">
      <c r="A21" s="3" t="s">
        <v>11</v>
      </c>
      <c r="B21" s="3">
        <v>68</v>
      </c>
      <c r="I21" s="4"/>
      <c r="J21" s="50"/>
      <c r="N21" s="3">
        <v>73</v>
      </c>
    </row>
    <row r="22" spans="1:15" ht="17.399999999999999" x14ac:dyDescent="0.3">
      <c r="A22" s="3" t="s">
        <v>11</v>
      </c>
      <c r="B22" s="3">
        <v>56</v>
      </c>
      <c r="I22" s="4"/>
      <c r="J22" s="50"/>
      <c r="N22" s="3">
        <v>52</v>
      </c>
    </row>
    <row r="23" spans="1:15" ht="17.399999999999999" x14ac:dyDescent="0.3">
      <c r="A23" s="3" t="s">
        <v>11</v>
      </c>
      <c r="B23" s="3">
        <v>54</v>
      </c>
      <c r="I23" s="4"/>
      <c r="J23" s="50"/>
      <c r="N23" s="3">
        <v>37</v>
      </c>
    </row>
    <row r="24" spans="1:15" ht="17.399999999999999" x14ac:dyDescent="0.3">
      <c r="A24" s="3" t="s">
        <v>11</v>
      </c>
      <c r="B24" s="3">
        <v>47</v>
      </c>
      <c r="I24" s="4"/>
      <c r="J24" s="50"/>
      <c r="N24" s="3">
        <v>40</v>
      </c>
    </row>
    <row r="25" spans="1:15" ht="17.399999999999999" x14ac:dyDescent="0.3">
      <c r="A25" s="3" t="s">
        <v>11</v>
      </c>
      <c r="B25" s="3">
        <v>51</v>
      </c>
    </row>
    <row r="26" spans="1:15" ht="17.399999999999999" x14ac:dyDescent="0.3">
      <c r="A26" s="3" t="s">
        <v>11</v>
      </c>
      <c r="B26" s="3">
        <v>29</v>
      </c>
    </row>
    <row r="27" spans="1:15" ht="17.399999999999999" x14ac:dyDescent="0.3">
      <c r="A27" s="3" t="s">
        <v>11</v>
      </c>
      <c r="B27" s="3">
        <v>68</v>
      </c>
    </row>
    <row r="28" spans="1:15" ht="17.399999999999999" x14ac:dyDescent="0.3">
      <c r="A28" s="3" t="s">
        <v>11</v>
      </c>
      <c r="B28" s="3">
        <v>48</v>
      </c>
    </row>
    <row r="29" spans="1:15" ht="17.399999999999999" x14ac:dyDescent="0.3">
      <c r="A29" s="3" t="s">
        <v>11</v>
      </c>
      <c r="B29" s="3">
        <v>44</v>
      </c>
    </row>
    <row r="30" spans="1:15" ht="17.399999999999999" x14ac:dyDescent="0.3">
      <c r="A30" s="3" t="s">
        <v>11</v>
      </c>
      <c r="B30" s="3">
        <v>32</v>
      </c>
    </row>
    <row r="31" spans="1:15" ht="17.399999999999999" x14ac:dyDescent="0.3">
      <c r="A31" s="3" t="s">
        <v>11</v>
      </c>
      <c r="B31" s="3">
        <v>52</v>
      </c>
    </row>
    <row r="32" spans="1:15" ht="17.399999999999999" x14ac:dyDescent="0.3">
      <c r="A32" s="3" t="s">
        <v>11</v>
      </c>
      <c r="B32" s="3">
        <v>62</v>
      </c>
    </row>
    <row r="33" spans="1:2" ht="17.399999999999999" x14ac:dyDescent="0.3">
      <c r="A33" s="3" t="s">
        <v>11</v>
      </c>
      <c r="B33" s="3">
        <v>42</v>
      </c>
    </row>
    <row r="34" spans="1:2" ht="17.399999999999999" x14ac:dyDescent="0.3">
      <c r="A34" s="3" t="s">
        <v>11</v>
      </c>
      <c r="B34" s="3">
        <v>55</v>
      </c>
    </row>
    <row r="35" spans="1:2" ht="17.399999999999999" x14ac:dyDescent="0.3">
      <c r="A35" s="3" t="s">
        <v>11</v>
      </c>
      <c r="B35" s="3">
        <v>36</v>
      </c>
    </row>
    <row r="36" spans="1:2" ht="17.399999999999999" x14ac:dyDescent="0.3">
      <c r="A36" s="3" t="s">
        <v>11</v>
      </c>
      <c r="B36" s="3">
        <v>42</v>
      </c>
    </row>
    <row r="37" spans="1:2" ht="17.399999999999999" x14ac:dyDescent="0.3">
      <c r="A37" s="3" t="s">
        <v>11</v>
      </c>
      <c r="B37" s="3">
        <v>60</v>
      </c>
    </row>
    <row r="38" spans="1:2" ht="17.399999999999999" x14ac:dyDescent="0.3">
      <c r="A38" s="3" t="s">
        <v>11</v>
      </c>
      <c r="B38" s="3">
        <v>73</v>
      </c>
    </row>
    <row r="39" spans="1:2" ht="17.399999999999999" x14ac:dyDescent="0.3">
      <c r="A39" s="3" t="s">
        <v>11</v>
      </c>
      <c r="B39" s="3">
        <v>52</v>
      </c>
    </row>
    <row r="40" spans="1:2" ht="17.399999999999999" x14ac:dyDescent="0.3">
      <c r="A40" s="3" t="s">
        <v>11</v>
      </c>
      <c r="B40" s="3">
        <v>37</v>
      </c>
    </row>
    <row r="41" spans="1:2" ht="17.399999999999999" x14ac:dyDescent="0.3">
      <c r="A41" s="3" t="s">
        <v>11</v>
      </c>
      <c r="B41" s="3">
        <v>40</v>
      </c>
    </row>
    <row r="42" spans="1:2" x14ac:dyDescent="0.3">
      <c r="A42" s="5"/>
      <c r="B42" s="5"/>
    </row>
    <row r="43" spans="1:2" ht="18" x14ac:dyDescent="0.35">
      <c r="A43" s="7"/>
      <c r="B43" s="7"/>
    </row>
    <row r="44" spans="1:2" ht="17.399999999999999" x14ac:dyDescent="0.3">
      <c r="A44" s="8" t="s">
        <v>25</v>
      </c>
      <c r="B44" s="8"/>
    </row>
    <row r="45" spans="1:2" ht="17.399999999999999" x14ac:dyDescent="0.3">
      <c r="A45" s="8" t="s">
        <v>26</v>
      </c>
      <c r="B45" s="8"/>
    </row>
    <row r="46" spans="1:2" ht="17.399999999999999" x14ac:dyDescent="0.3">
      <c r="A46" s="8" t="s">
        <v>27</v>
      </c>
      <c r="B46" s="8"/>
    </row>
    <row r="47" spans="1:2" ht="17.399999999999999" x14ac:dyDescent="0.3">
      <c r="A47" s="8" t="s">
        <v>28</v>
      </c>
      <c r="B47" s="8"/>
    </row>
    <row r="48" spans="1:2" ht="17.399999999999999" x14ac:dyDescent="0.3">
      <c r="A48" s="8" t="s">
        <v>29</v>
      </c>
      <c r="B48" s="8"/>
    </row>
    <row r="49" spans="1:2" ht="17.399999999999999" x14ac:dyDescent="0.3">
      <c r="A49" s="8" t="s">
        <v>30</v>
      </c>
      <c r="B49" s="8"/>
    </row>
    <row r="50" spans="1:2" ht="17.399999999999999" x14ac:dyDescent="0.3">
      <c r="A50" s="8" t="s">
        <v>31</v>
      </c>
      <c r="B50" s="8"/>
    </row>
  </sheetData>
  <autoFilter ref="A1:B41" xr:uid="{221F5D9B-E255-4841-8C68-94477D55A4D5}">
    <sortState xmlns:xlrd2="http://schemas.microsoft.com/office/spreadsheetml/2017/richdata2" ref="A2:B41">
      <sortCondition ref="A1:A41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2FABF-9FEF-4F43-82B3-4FF8917D035E}">
  <dimension ref="A1:P50"/>
  <sheetViews>
    <sheetView workbookViewId="0">
      <selection activeCell="E6" sqref="E6"/>
    </sheetView>
  </sheetViews>
  <sheetFormatPr defaultRowHeight="14.4" x14ac:dyDescent="0.3"/>
  <cols>
    <col min="1" max="1" width="14.109375" bestFit="1" customWidth="1"/>
    <col min="2" max="2" width="9" bestFit="1" customWidth="1"/>
  </cols>
  <sheetData>
    <row r="1" spans="1:16" ht="22.8" x14ac:dyDescent="0.4">
      <c r="A1" s="1" t="s">
        <v>3</v>
      </c>
      <c r="B1" s="1" t="s">
        <v>4</v>
      </c>
      <c r="C1" t="s">
        <v>41</v>
      </c>
    </row>
    <row r="2" spans="1:16" ht="17.399999999999999" x14ac:dyDescent="0.3">
      <c r="A2" s="3" t="s">
        <v>14</v>
      </c>
      <c r="B2" s="3">
        <v>58</v>
      </c>
      <c r="C2" t="str">
        <f>IF(B2&lt;40,"Younger","Older")</f>
        <v>Older</v>
      </c>
      <c r="F2" t="s">
        <v>105</v>
      </c>
      <c r="G2">
        <v>40</v>
      </c>
    </row>
    <row r="3" spans="1:16" ht="17.399999999999999" x14ac:dyDescent="0.3">
      <c r="A3" s="3" t="s">
        <v>17</v>
      </c>
      <c r="B3" s="3">
        <v>45</v>
      </c>
      <c r="C3" t="str">
        <f t="shared" ref="C3:C41" si="0">IF(B3&lt;40,"Younger","Older")</f>
        <v>Older</v>
      </c>
      <c r="G3" t="s">
        <v>43</v>
      </c>
      <c r="H3" t="s">
        <v>44</v>
      </c>
      <c r="I3" t="s">
        <v>35</v>
      </c>
      <c r="N3" t="s">
        <v>43</v>
      </c>
      <c r="O3" t="s">
        <v>44</v>
      </c>
      <c r="P3" t="s">
        <v>35</v>
      </c>
    </row>
    <row r="4" spans="1:16" ht="17.399999999999999" x14ac:dyDescent="0.3">
      <c r="A4" s="3" t="s">
        <v>14</v>
      </c>
      <c r="B4" s="3">
        <v>51</v>
      </c>
      <c r="C4" t="str">
        <f t="shared" si="0"/>
        <v>Older</v>
      </c>
      <c r="F4" s="3" t="s">
        <v>14</v>
      </c>
      <c r="G4">
        <f>COUNTIFS($A$2:$A$41,$F$4,$C$2:$C$41,G3)</f>
        <v>3</v>
      </c>
      <c r="H4">
        <f>COUNTIFS($A$2:$A$41,$F$4,$C$2:$C$41,H3)</f>
        <v>13</v>
      </c>
      <c r="I4">
        <f>SUM(G4:H4)</f>
        <v>16</v>
      </c>
      <c r="M4" s="3" t="s">
        <v>14</v>
      </c>
      <c r="N4" s="47">
        <f>G4/$G$2</f>
        <v>7.4999999999999997E-2</v>
      </c>
      <c r="O4" s="47">
        <f>H4/$G$2</f>
        <v>0.32500000000000001</v>
      </c>
      <c r="P4" s="49">
        <f>SUM(N4:O4)</f>
        <v>0.4</v>
      </c>
    </row>
    <row r="5" spans="1:16" ht="17.399999999999999" x14ac:dyDescent="0.3">
      <c r="A5" s="3" t="s">
        <v>14</v>
      </c>
      <c r="B5" s="3">
        <v>68</v>
      </c>
      <c r="C5" t="str">
        <f t="shared" si="0"/>
        <v>Older</v>
      </c>
      <c r="F5" s="3" t="s">
        <v>17</v>
      </c>
      <c r="G5">
        <f>COUNTIFS($A$2:$A$41,$F$5,$C$2:$C$41,G3)</f>
        <v>6</v>
      </c>
      <c r="H5">
        <f>COUNTIFS($A$2:$A$41,$F$5,$C$2:$C$41,H3)</f>
        <v>18</v>
      </c>
      <c r="I5">
        <f>SUM(G5:H5)</f>
        <v>24</v>
      </c>
      <c r="M5" s="3" t="s">
        <v>17</v>
      </c>
      <c r="N5" s="47">
        <f>G5/$G$2</f>
        <v>0.15</v>
      </c>
      <c r="O5" s="47">
        <f>H5/$G$2</f>
        <v>0.45</v>
      </c>
      <c r="P5" s="49">
        <f>SUM(N5:O5)</f>
        <v>0.6</v>
      </c>
    </row>
    <row r="6" spans="1:16" ht="17.399999999999999" x14ac:dyDescent="0.3">
      <c r="A6" s="3" t="s">
        <v>14</v>
      </c>
      <c r="B6" s="3">
        <v>41</v>
      </c>
      <c r="C6" t="str">
        <f t="shared" si="0"/>
        <v>Older</v>
      </c>
      <c r="F6" t="s">
        <v>35</v>
      </c>
      <c r="G6">
        <f>SUM(G4:G5)</f>
        <v>9</v>
      </c>
      <c r="H6">
        <f>SUM(H4:H5)</f>
        <v>31</v>
      </c>
      <c r="I6">
        <f>SUM(I4:I5)</f>
        <v>40</v>
      </c>
      <c r="M6" t="s">
        <v>35</v>
      </c>
      <c r="N6" s="49">
        <f>SUM(N4:N5)</f>
        <v>0.22499999999999998</v>
      </c>
      <c r="O6" s="49">
        <f>SUM(O4:O5)</f>
        <v>0.77500000000000002</v>
      </c>
      <c r="P6" s="49">
        <f>SUM(P4:P5)</f>
        <v>1</v>
      </c>
    </row>
    <row r="7" spans="1:16" ht="17.399999999999999" x14ac:dyDescent="0.3">
      <c r="A7" s="3" t="s">
        <v>17</v>
      </c>
      <c r="B7" s="3">
        <v>56</v>
      </c>
      <c r="C7" t="str">
        <f t="shared" si="0"/>
        <v>Older</v>
      </c>
    </row>
    <row r="8" spans="1:16" ht="17.399999999999999" x14ac:dyDescent="0.3">
      <c r="A8" s="3" t="s">
        <v>14</v>
      </c>
      <c r="B8" s="3">
        <v>54</v>
      </c>
      <c r="C8" t="str">
        <f t="shared" si="0"/>
        <v>Older</v>
      </c>
    </row>
    <row r="9" spans="1:16" ht="17.399999999999999" x14ac:dyDescent="0.3">
      <c r="A9" s="3" t="s">
        <v>17</v>
      </c>
      <c r="B9" s="3">
        <v>65</v>
      </c>
      <c r="C9" t="str">
        <f t="shared" si="0"/>
        <v>Older</v>
      </c>
    </row>
    <row r="10" spans="1:16" ht="17.399999999999999" x14ac:dyDescent="0.3">
      <c r="A10" s="3" t="s">
        <v>17</v>
      </c>
      <c r="B10" s="3">
        <v>47</v>
      </c>
      <c r="C10" t="str">
        <f t="shared" si="0"/>
        <v>Older</v>
      </c>
    </row>
    <row r="11" spans="1:16" ht="17.399999999999999" x14ac:dyDescent="0.3">
      <c r="A11" s="3" t="s">
        <v>17</v>
      </c>
      <c r="B11" s="3">
        <v>51</v>
      </c>
      <c r="C11" t="str">
        <f t="shared" si="0"/>
        <v>Older</v>
      </c>
    </row>
    <row r="12" spans="1:16" ht="17.399999999999999" x14ac:dyDescent="0.3">
      <c r="A12" s="3" t="s">
        <v>17</v>
      </c>
      <c r="B12" s="3">
        <v>44</v>
      </c>
      <c r="C12" t="str">
        <f t="shared" si="0"/>
        <v>Older</v>
      </c>
    </row>
    <row r="13" spans="1:16" ht="17.399999999999999" x14ac:dyDescent="0.3">
      <c r="A13" s="3" t="s">
        <v>14</v>
      </c>
      <c r="B13" s="3">
        <v>66</v>
      </c>
      <c r="C13" t="str">
        <f>IF(B13&lt;40,"Younger","Older")</f>
        <v>Older</v>
      </c>
    </row>
    <row r="14" spans="1:16" ht="17.399999999999999" x14ac:dyDescent="0.3">
      <c r="A14" s="3" t="s">
        <v>17</v>
      </c>
      <c r="B14" s="3">
        <v>23</v>
      </c>
      <c r="C14" t="str">
        <f>IF(B14&lt;40,"Younger","Older")</f>
        <v>Younger</v>
      </c>
    </row>
    <row r="15" spans="1:16" ht="17.399999999999999" x14ac:dyDescent="0.3">
      <c r="A15" s="3" t="s">
        <v>14</v>
      </c>
      <c r="B15" s="3">
        <v>73</v>
      </c>
      <c r="C15" t="str">
        <f t="shared" si="0"/>
        <v>Older</v>
      </c>
    </row>
    <row r="16" spans="1:16" ht="17.399999999999999" x14ac:dyDescent="0.3">
      <c r="A16" s="3" t="s">
        <v>14</v>
      </c>
      <c r="B16" s="3">
        <v>35</v>
      </c>
      <c r="C16" t="str">
        <f t="shared" si="0"/>
        <v>Younger</v>
      </c>
    </row>
    <row r="17" spans="1:3" ht="17.399999999999999" x14ac:dyDescent="0.3">
      <c r="A17" s="3" t="s">
        <v>14</v>
      </c>
      <c r="B17" s="3">
        <v>77</v>
      </c>
      <c r="C17" t="str">
        <f t="shared" si="0"/>
        <v>Older</v>
      </c>
    </row>
    <row r="18" spans="1:3" ht="17.399999999999999" x14ac:dyDescent="0.3">
      <c r="A18" s="3" t="s">
        <v>17</v>
      </c>
      <c r="B18" s="3">
        <v>29</v>
      </c>
      <c r="C18" t="str">
        <f t="shared" si="0"/>
        <v>Younger</v>
      </c>
    </row>
    <row r="19" spans="1:3" ht="17.399999999999999" x14ac:dyDescent="0.3">
      <c r="A19" s="3" t="s">
        <v>17</v>
      </c>
      <c r="B19" s="3">
        <v>68</v>
      </c>
      <c r="C19" t="str">
        <f t="shared" si="0"/>
        <v>Older</v>
      </c>
    </row>
    <row r="20" spans="1:3" ht="17.399999999999999" x14ac:dyDescent="0.3">
      <c r="A20" s="3" t="s">
        <v>17</v>
      </c>
      <c r="B20" s="3">
        <v>68</v>
      </c>
      <c r="C20" t="str">
        <f t="shared" si="0"/>
        <v>Older</v>
      </c>
    </row>
    <row r="21" spans="1:3" ht="17.399999999999999" x14ac:dyDescent="0.3">
      <c r="A21" s="3" t="s">
        <v>17</v>
      </c>
      <c r="B21" s="3">
        <v>34</v>
      </c>
      <c r="C21" t="str">
        <f t="shared" si="0"/>
        <v>Younger</v>
      </c>
    </row>
    <row r="22" spans="1:3" ht="17.399999999999999" x14ac:dyDescent="0.3">
      <c r="A22" s="3" t="s">
        <v>17</v>
      </c>
      <c r="B22" s="3">
        <v>48</v>
      </c>
      <c r="C22" t="str">
        <f t="shared" si="0"/>
        <v>Older</v>
      </c>
    </row>
    <row r="23" spans="1:3" ht="17.399999999999999" x14ac:dyDescent="0.3">
      <c r="A23" s="3" t="s">
        <v>17</v>
      </c>
      <c r="B23" s="3">
        <v>44</v>
      </c>
      <c r="C23" t="str">
        <f t="shared" si="0"/>
        <v>Older</v>
      </c>
    </row>
    <row r="24" spans="1:3" ht="17.399999999999999" x14ac:dyDescent="0.3">
      <c r="A24" s="3" t="s">
        <v>14</v>
      </c>
      <c r="B24" s="3">
        <v>32</v>
      </c>
      <c r="C24" t="str">
        <f t="shared" si="0"/>
        <v>Younger</v>
      </c>
    </row>
    <row r="25" spans="1:3" ht="17.399999999999999" x14ac:dyDescent="0.3">
      <c r="A25" s="3" t="s">
        <v>17</v>
      </c>
      <c r="B25" s="3">
        <v>46</v>
      </c>
      <c r="C25" t="str">
        <f t="shared" si="0"/>
        <v>Older</v>
      </c>
    </row>
    <row r="26" spans="1:3" ht="17.399999999999999" x14ac:dyDescent="0.3">
      <c r="A26" s="3" t="s">
        <v>17</v>
      </c>
      <c r="B26" s="3">
        <v>20</v>
      </c>
      <c r="C26" t="str">
        <f t="shared" si="0"/>
        <v>Younger</v>
      </c>
    </row>
    <row r="27" spans="1:3" ht="17.399999999999999" x14ac:dyDescent="0.3">
      <c r="A27" s="3" t="s">
        <v>17</v>
      </c>
      <c r="B27" s="3">
        <v>52</v>
      </c>
      <c r="C27" t="str">
        <f t="shared" si="0"/>
        <v>Older</v>
      </c>
    </row>
    <row r="28" spans="1:3" ht="17.399999999999999" x14ac:dyDescent="0.3">
      <c r="A28" s="3" t="s">
        <v>14</v>
      </c>
      <c r="B28" s="3">
        <v>62</v>
      </c>
      <c r="C28" t="str">
        <f t="shared" si="0"/>
        <v>Older</v>
      </c>
    </row>
    <row r="29" spans="1:3" ht="17.399999999999999" x14ac:dyDescent="0.3">
      <c r="A29" s="3" t="s">
        <v>14</v>
      </c>
      <c r="B29" s="3">
        <v>42</v>
      </c>
      <c r="C29" t="str">
        <f t="shared" si="0"/>
        <v>Older</v>
      </c>
    </row>
    <row r="30" spans="1:3" ht="17.399999999999999" x14ac:dyDescent="0.3">
      <c r="A30" s="3" t="s">
        <v>14</v>
      </c>
      <c r="B30" s="3">
        <v>48</v>
      </c>
      <c r="C30" t="str">
        <f t="shared" si="0"/>
        <v>Older</v>
      </c>
    </row>
    <row r="31" spans="1:3" ht="17.399999999999999" x14ac:dyDescent="0.3">
      <c r="A31" s="3" t="s">
        <v>14</v>
      </c>
      <c r="B31" s="3">
        <v>55</v>
      </c>
      <c r="C31" t="str">
        <f t="shared" si="0"/>
        <v>Older</v>
      </c>
    </row>
    <row r="32" spans="1:3" ht="17.399999999999999" x14ac:dyDescent="0.3">
      <c r="A32" s="3" t="s">
        <v>17</v>
      </c>
      <c r="B32" s="3">
        <v>66</v>
      </c>
      <c r="C32" t="str">
        <f t="shared" si="0"/>
        <v>Older</v>
      </c>
    </row>
    <row r="33" spans="1:3" ht="17.399999999999999" x14ac:dyDescent="0.3">
      <c r="A33" s="3" t="s">
        <v>17</v>
      </c>
      <c r="B33" s="3">
        <v>36</v>
      </c>
      <c r="C33" t="str">
        <f t="shared" si="0"/>
        <v>Younger</v>
      </c>
    </row>
    <row r="34" spans="1:3" ht="17.399999999999999" x14ac:dyDescent="0.3">
      <c r="A34" s="3" t="s">
        <v>14</v>
      </c>
      <c r="B34" s="3">
        <v>42</v>
      </c>
      <c r="C34" t="str">
        <f t="shared" si="0"/>
        <v>Older</v>
      </c>
    </row>
    <row r="35" spans="1:3" ht="17.399999999999999" x14ac:dyDescent="0.3">
      <c r="A35" s="3" t="s">
        <v>17</v>
      </c>
      <c r="B35" s="3">
        <v>60</v>
      </c>
      <c r="C35" t="str">
        <f t="shared" si="0"/>
        <v>Older</v>
      </c>
    </row>
    <row r="36" spans="1:3" ht="17.399999999999999" x14ac:dyDescent="0.3">
      <c r="A36" s="3" t="s">
        <v>17</v>
      </c>
      <c r="B36" s="3">
        <v>73</v>
      </c>
      <c r="C36" t="str">
        <f t="shared" si="0"/>
        <v>Older</v>
      </c>
    </row>
    <row r="37" spans="1:3" ht="17.399999999999999" x14ac:dyDescent="0.3">
      <c r="A37" s="3" t="s">
        <v>17</v>
      </c>
      <c r="B37" s="3">
        <v>52</v>
      </c>
      <c r="C37" t="str">
        <f t="shared" si="0"/>
        <v>Older</v>
      </c>
    </row>
    <row r="38" spans="1:3" ht="17.399999999999999" x14ac:dyDescent="0.3">
      <c r="A38" s="3" t="s">
        <v>17</v>
      </c>
      <c r="B38" s="3">
        <v>33</v>
      </c>
      <c r="C38" t="str">
        <f t="shared" si="0"/>
        <v>Younger</v>
      </c>
    </row>
    <row r="39" spans="1:3" ht="17.399999999999999" x14ac:dyDescent="0.3">
      <c r="A39" s="3" t="s">
        <v>14</v>
      </c>
      <c r="B39" s="3">
        <v>37</v>
      </c>
      <c r="C39" t="str">
        <f t="shared" si="0"/>
        <v>Younger</v>
      </c>
    </row>
    <row r="40" spans="1:3" ht="17.399999999999999" x14ac:dyDescent="0.3">
      <c r="A40" s="3" t="s">
        <v>17</v>
      </c>
      <c r="B40" s="3">
        <v>40</v>
      </c>
      <c r="C40" t="str">
        <f t="shared" si="0"/>
        <v>Older</v>
      </c>
    </row>
    <row r="41" spans="1:3" ht="17.399999999999999" x14ac:dyDescent="0.3">
      <c r="A41" s="3" t="s">
        <v>17</v>
      </c>
      <c r="B41" s="3">
        <v>53</v>
      </c>
      <c r="C41" t="str">
        <f t="shared" si="0"/>
        <v>Older</v>
      </c>
    </row>
    <row r="42" spans="1:3" x14ac:dyDescent="0.3">
      <c r="A42" s="5"/>
      <c r="B42" s="5"/>
    </row>
    <row r="43" spans="1:3" ht="18" x14ac:dyDescent="0.35">
      <c r="A43" s="7"/>
      <c r="B43" s="7"/>
    </row>
    <row r="44" spans="1:3" ht="17.399999999999999" x14ac:dyDescent="0.3">
      <c r="A44" s="8"/>
      <c r="B44" s="8"/>
    </row>
    <row r="45" spans="1:3" ht="17.399999999999999" x14ac:dyDescent="0.3">
      <c r="A45" s="8"/>
      <c r="B45" s="8"/>
    </row>
    <row r="46" spans="1:3" ht="17.399999999999999" x14ac:dyDescent="0.3">
      <c r="A46" s="8"/>
      <c r="B46" s="8"/>
    </row>
    <row r="47" spans="1:3" ht="17.399999999999999" x14ac:dyDescent="0.3">
      <c r="A47" s="8"/>
      <c r="B47" s="8"/>
    </row>
    <row r="48" spans="1:3" ht="17.399999999999999" x14ac:dyDescent="0.3">
      <c r="A48" s="8"/>
      <c r="B48" s="8"/>
    </row>
    <row r="49" spans="1:2" ht="17.399999999999999" x14ac:dyDescent="0.3">
      <c r="A49" s="8"/>
      <c r="B49" s="8"/>
    </row>
    <row r="50" spans="1:2" ht="17.399999999999999" x14ac:dyDescent="0.3">
      <c r="A50" s="8"/>
      <c r="B50" s="8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A3E9-DCDC-44F1-8860-C1B06AE32D8D}">
  <dimension ref="A1:S50"/>
  <sheetViews>
    <sheetView topLeftCell="A10" workbookViewId="0">
      <selection activeCell="H38" sqref="H38"/>
    </sheetView>
  </sheetViews>
  <sheetFormatPr defaultRowHeight="14.4" x14ac:dyDescent="0.3"/>
  <cols>
    <col min="1" max="1" width="11.109375" bestFit="1" customWidth="1"/>
    <col min="2" max="2" width="14.44140625" customWidth="1"/>
    <col min="6" max="6" width="18.109375" bestFit="1" customWidth="1"/>
    <col min="8" max="8" width="18.109375" bestFit="1" customWidth="1"/>
    <col min="12" max="12" width="18.109375" bestFit="1" customWidth="1"/>
  </cols>
  <sheetData>
    <row r="1" spans="1:19" ht="22.8" x14ac:dyDescent="0.4">
      <c r="A1" s="1" t="s">
        <v>9</v>
      </c>
      <c r="B1" s="1" t="s">
        <v>0</v>
      </c>
      <c r="R1" s="3" t="s">
        <v>11</v>
      </c>
      <c r="S1" s="3" t="s">
        <v>18</v>
      </c>
    </row>
    <row r="2" spans="1:19" ht="18" thickBot="1" x14ac:dyDescent="0.35">
      <c r="A2" s="4">
        <v>78</v>
      </c>
      <c r="B2" s="3" t="s">
        <v>18</v>
      </c>
      <c r="R2" s="4">
        <v>31</v>
      </c>
      <c r="S2" s="4">
        <v>78</v>
      </c>
    </row>
    <row r="3" spans="1:19" ht="17.399999999999999" x14ac:dyDescent="0.3">
      <c r="A3" s="4">
        <v>121</v>
      </c>
      <c r="B3" s="3" t="s">
        <v>18</v>
      </c>
      <c r="F3" s="34" t="s">
        <v>11</v>
      </c>
      <c r="G3" s="34"/>
      <c r="H3" s="34" t="s">
        <v>18</v>
      </c>
      <c r="I3" s="34"/>
      <c r="L3" s="35" t="s">
        <v>9</v>
      </c>
      <c r="M3" s="35"/>
      <c r="R3" s="4">
        <v>49</v>
      </c>
      <c r="S3" s="4">
        <v>121</v>
      </c>
    </row>
    <row r="4" spans="1:19" ht="17.399999999999999" x14ac:dyDescent="0.3">
      <c r="A4" s="4">
        <v>230</v>
      </c>
      <c r="B4" s="3" t="s">
        <v>18</v>
      </c>
      <c r="R4" s="4">
        <v>113</v>
      </c>
      <c r="S4" s="4">
        <v>230</v>
      </c>
    </row>
    <row r="5" spans="1:19" ht="17.399999999999999" x14ac:dyDescent="0.3">
      <c r="A5" s="4">
        <v>288</v>
      </c>
      <c r="B5" s="3" t="s">
        <v>18</v>
      </c>
      <c r="F5" t="s">
        <v>45</v>
      </c>
      <c r="G5">
        <v>413.30434782608694</v>
      </c>
      <c r="H5" t="s">
        <v>45</v>
      </c>
      <c r="I5">
        <v>370.76470588235293</v>
      </c>
      <c r="L5" t="s">
        <v>45</v>
      </c>
      <c r="M5">
        <v>395.22500000000002</v>
      </c>
      <c r="R5" s="4">
        <v>127</v>
      </c>
      <c r="S5" s="4">
        <v>288</v>
      </c>
    </row>
    <row r="6" spans="1:19" ht="17.399999999999999" x14ac:dyDescent="0.3">
      <c r="A6" s="4">
        <v>339</v>
      </c>
      <c r="B6" s="3" t="s">
        <v>18</v>
      </c>
      <c r="F6" t="s">
        <v>46</v>
      </c>
      <c r="G6">
        <v>70.320931016744183</v>
      </c>
      <c r="H6" t="s">
        <v>46</v>
      </c>
      <c r="I6">
        <v>54.732137121713379</v>
      </c>
      <c r="L6" t="s">
        <v>46</v>
      </c>
      <c r="M6">
        <v>46.234359621556173</v>
      </c>
      <c r="R6" s="4">
        <v>139</v>
      </c>
      <c r="S6" s="4">
        <v>339</v>
      </c>
    </row>
    <row r="7" spans="1:19" ht="17.399999999999999" x14ac:dyDescent="0.3">
      <c r="A7" s="4">
        <v>522</v>
      </c>
      <c r="B7" s="3" t="s">
        <v>18</v>
      </c>
      <c r="F7" t="s">
        <v>47</v>
      </c>
      <c r="G7">
        <v>273</v>
      </c>
      <c r="H7" t="s">
        <v>47</v>
      </c>
      <c r="I7">
        <v>316</v>
      </c>
      <c r="L7" t="s">
        <v>47</v>
      </c>
      <c r="M7">
        <v>282.5</v>
      </c>
      <c r="R7" s="4">
        <v>265</v>
      </c>
      <c r="S7" s="4">
        <v>522</v>
      </c>
    </row>
    <row r="8" spans="1:19" ht="17.399999999999999" x14ac:dyDescent="0.3">
      <c r="A8" s="4">
        <v>649</v>
      </c>
      <c r="B8" s="3" t="s">
        <v>18</v>
      </c>
      <c r="F8" t="s">
        <v>48</v>
      </c>
      <c r="G8">
        <v>265</v>
      </c>
      <c r="H8" t="s">
        <v>48</v>
      </c>
      <c r="I8" t="e">
        <v>#N/A</v>
      </c>
      <c r="L8" t="s">
        <v>48</v>
      </c>
      <c r="M8">
        <v>265</v>
      </c>
      <c r="R8" s="4">
        <v>265</v>
      </c>
      <c r="S8" s="4">
        <v>649</v>
      </c>
    </row>
    <row r="9" spans="1:19" ht="17.399999999999999" x14ac:dyDescent="0.3">
      <c r="A9" s="4">
        <v>172</v>
      </c>
      <c r="B9" s="3" t="s">
        <v>18</v>
      </c>
      <c r="F9" t="s">
        <v>49</v>
      </c>
      <c r="G9">
        <v>337.24733771880091</v>
      </c>
      <c r="H9" t="s">
        <v>49</v>
      </c>
      <c r="I9">
        <v>225.66638246861362</v>
      </c>
      <c r="L9" t="s">
        <v>49</v>
      </c>
      <c r="M9">
        <v>292.41176512687611</v>
      </c>
      <c r="R9" s="4">
        <v>303</v>
      </c>
      <c r="S9" s="4">
        <v>172</v>
      </c>
    </row>
    <row r="10" spans="1:19" ht="17.399999999999999" x14ac:dyDescent="0.3">
      <c r="A10" s="4">
        <v>250</v>
      </c>
      <c r="B10" s="3" t="s">
        <v>18</v>
      </c>
      <c r="F10" t="s">
        <v>50</v>
      </c>
      <c r="G10">
        <v>113735.76679841896</v>
      </c>
      <c r="H10" t="s">
        <v>50</v>
      </c>
      <c r="I10">
        <v>50925.316176470602</v>
      </c>
      <c r="L10" t="s">
        <v>50</v>
      </c>
      <c r="M10">
        <v>85504.64038461537</v>
      </c>
      <c r="R10" s="4">
        <v>590</v>
      </c>
      <c r="S10" s="4">
        <v>250</v>
      </c>
    </row>
    <row r="11" spans="1:19" ht="17.399999999999999" x14ac:dyDescent="0.3">
      <c r="A11" s="4">
        <v>578</v>
      </c>
      <c r="B11" s="3" t="s">
        <v>18</v>
      </c>
      <c r="F11" t="s">
        <v>51</v>
      </c>
      <c r="G11">
        <v>0.1773358018527289</v>
      </c>
      <c r="H11" t="s">
        <v>51</v>
      </c>
      <c r="I11">
        <v>-1.3988576218932209</v>
      </c>
      <c r="L11" t="s">
        <v>51</v>
      </c>
      <c r="M11">
        <v>0.47143125149810761</v>
      </c>
      <c r="R11" s="4">
        <v>957</v>
      </c>
      <c r="S11" s="4">
        <v>578</v>
      </c>
    </row>
    <row r="12" spans="1:19" ht="17.399999999999999" x14ac:dyDescent="0.3">
      <c r="A12" s="4">
        <v>740</v>
      </c>
      <c r="B12" s="3" t="s">
        <v>18</v>
      </c>
      <c r="F12" t="s">
        <v>52</v>
      </c>
      <c r="G12">
        <v>0.98863786743606386</v>
      </c>
      <c r="H12" t="s">
        <v>52</v>
      </c>
      <c r="I12">
        <v>0.35656990181918469</v>
      </c>
      <c r="L12" t="s">
        <v>52</v>
      </c>
      <c r="M12">
        <v>0.966576351971141</v>
      </c>
      <c r="R12" s="4">
        <v>972</v>
      </c>
      <c r="S12" s="4">
        <v>740</v>
      </c>
    </row>
    <row r="13" spans="1:19" ht="17.399999999999999" x14ac:dyDescent="0.3">
      <c r="A13" s="4">
        <v>120</v>
      </c>
      <c r="B13" s="3" t="s">
        <v>18</v>
      </c>
      <c r="F13" t="s">
        <v>53</v>
      </c>
      <c r="G13">
        <v>1221</v>
      </c>
      <c r="H13" t="s">
        <v>53</v>
      </c>
      <c r="I13">
        <v>662</v>
      </c>
      <c r="L13" t="s">
        <v>53</v>
      </c>
      <c r="M13">
        <v>1221</v>
      </c>
      <c r="R13" s="4">
        <v>75</v>
      </c>
      <c r="S13" s="4">
        <v>120</v>
      </c>
    </row>
    <row r="14" spans="1:19" ht="17.399999999999999" x14ac:dyDescent="0.3">
      <c r="A14" s="4">
        <v>138</v>
      </c>
      <c r="B14" s="3" t="s">
        <v>18</v>
      </c>
      <c r="F14" t="s">
        <v>54</v>
      </c>
      <c r="G14">
        <v>31</v>
      </c>
      <c r="H14" t="s">
        <v>54</v>
      </c>
      <c r="I14">
        <v>78</v>
      </c>
      <c r="L14" t="s">
        <v>54</v>
      </c>
      <c r="M14">
        <v>31</v>
      </c>
      <c r="R14" s="4">
        <v>189</v>
      </c>
      <c r="S14" s="4">
        <v>138</v>
      </c>
    </row>
    <row r="15" spans="1:19" ht="17.399999999999999" x14ac:dyDescent="0.3">
      <c r="A15" s="4">
        <v>316</v>
      </c>
      <c r="B15" s="3" t="s">
        <v>18</v>
      </c>
      <c r="F15" t="s">
        <v>55</v>
      </c>
      <c r="G15">
        <v>1252</v>
      </c>
      <c r="H15" t="s">
        <v>55</v>
      </c>
      <c r="I15">
        <v>740</v>
      </c>
      <c r="L15" t="s">
        <v>55</v>
      </c>
      <c r="M15">
        <v>1252</v>
      </c>
      <c r="R15" s="4">
        <v>273</v>
      </c>
      <c r="S15" s="4">
        <v>316</v>
      </c>
    </row>
    <row r="16" spans="1:19" ht="17.399999999999999" x14ac:dyDescent="0.3">
      <c r="A16" s="4">
        <v>656</v>
      </c>
      <c r="B16" s="3" t="s">
        <v>18</v>
      </c>
      <c r="F16" t="s">
        <v>56</v>
      </c>
      <c r="G16">
        <v>9506</v>
      </c>
      <c r="H16" t="s">
        <v>56</v>
      </c>
      <c r="I16">
        <v>6303</v>
      </c>
      <c r="L16" t="s">
        <v>56</v>
      </c>
      <c r="M16">
        <v>15809</v>
      </c>
      <c r="R16" s="4">
        <v>277</v>
      </c>
      <c r="S16" s="4">
        <v>656</v>
      </c>
    </row>
    <row r="17" spans="1:19" ht="18" thickBot="1" x14ac:dyDescent="0.35">
      <c r="A17" s="4">
        <v>416</v>
      </c>
      <c r="B17" s="3" t="s">
        <v>18</v>
      </c>
      <c r="F17" s="33" t="s">
        <v>57</v>
      </c>
      <c r="G17" s="33">
        <v>23</v>
      </c>
      <c r="H17" s="33" t="s">
        <v>57</v>
      </c>
      <c r="I17" s="33">
        <v>17</v>
      </c>
      <c r="L17" s="33" t="s">
        <v>57</v>
      </c>
      <c r="M17" s="33">
        <v>40</v>
      </c>
      <c r="R17" s="4">
        <v>466</v>
      </c>
      <c r="S17" s="4">
        <v>416</v>
      </c>
    </row>
    <row r="18" spans="1:19" ht="17.399999999999999" x14ac:dyDescent="0.3">
      <c r="A18" s="4">
        <v>690</v>
      </c>
      <c r="B18" s="3" t="s">
        <v>18</v>
      </c>
      <c r="R18" s="4">
        <v>702</v>
      </c>
      <c r="S18" s="4">
        <v>690</v>
      </c>
    </row>
    <row r="19" spans="1:19" ht="17.399999999999999" x14ac:dyDescent="0.3">
      <c r="A19" s="4">
        <v>31</v>
      </c>
      <c r="B19" s="3" t="s">
        <v>11</v>
      </c>
      <c r="R19" s="4">
        <v>762</v>
      </c>
    </row>
    <row r="20" spans="1:19" ht="17.399999999999999" x14ac:dyDescent="0.3">
      <c r="A20" s="4">
        <v>49</v>
      </c>
      <c r="B20" s="3" t="s">
        <v>11</v>
      </c>
      <c r="R20" s="4">
        <v>1252</v>
      </c>
    </row>
    <row r="21" spans="1:19" ht="17.399999999999999" x14ac:dyDescent="0.3">
      <c r="A21" s="4">
        <v>113</v>
      </c>
      <c r="B21" s="3" t="s">
        <v>11</v>
      </c>
      <c r="R21" s="4">
        <v>176</v>
      </c>
    </row>
    <row r="22" spans="1:19" ht="17.399999999999999" x14ac:dyDescent="0.3">
      <c r="A22" s="4">
        <v>127</v>
      </c>
      <c r="B22" s="3" t="s">
        <v>11</v>
      </c>
      <c r="R22" s="4">
        <v>272</v>
      </c>
    </row>
    <row r="23" spans="1:19" ht="17.399999999999999" x14ac:dyDescent="0.3">
      <c r="A23" s="4">
        <v>139</v>
      </c>
      <c r="B23" s="3" t="s">
        <v>11</v>
      </c>
      <c r="R23" s="4">
        <v>613</v>
      </c>
    </row>
    <row r="24" spans="1:19" ht="17.399999999999999" x14ac:dyDescent="0.3">
      <c r="A24" s="4">
        <v>265</v>
      </c>
      <c r="B24" s="3" t="s">
        <v>11</v>
      </c>
      <c r="R24" s="4">
        <v>638</v>
      </c>
    </row>
    <row r="25" spans="1:19" ht="17.399999999999999" x14ac:dyDescent="0.3">
      <c r="A25" s="4">
        <v>265</v>
      </c>
      <c r="B25" s="3" t="s">
        <v>11</v>
      </c>
    </row>
    <row r="26" spans="1:19" ht="17.399999999999999" x14ac:dyDescent="0.3">
      <c r="A26" s="4">
        <v>303</v>
      </c>
      <c r="B26" s="3" t="s">
        <v>11</v>
      </c>
    </row>
    <row r="27" spans="1:19" ht="17.399999999999999" x14ac:dyDescent="0.3">
      <c r="A27" s="4">
        <v>590</v>
      </c>
      <c r="B27" s="3" t="s">
        <v>11</v>
      </c>
    </row>
    <row r="28" spans="1:19" ht="17.399999999999999" x14ac:dyDescent="0.3">
      <c r="A28" s="4">
        <v>957</v>
      </c>
      <c r="B28" s="3" t="s">
        <v>11</v>
      </c>
    </row>
    <row r="29" spans="1:19" ht="17.399999999999999" x14ac:dyDescent="0.3">
      <c r="A29" s="4">
        <v>972</v>
      </c>
      <c r="B29" s="3" t="s">
        <v>11</v>
      </c>
    </row>
    <row r="30" spans="1:19" ht="17.399999999999999" x14ac:dyDescent="0.3">
      <c r="A30" s="4">
        <v>75</v>
      </c>
      <c r="B30" s="3" t="s">
        <v>11</v>
      </c>
    </row>
    <row r="31" spans="1:19" ht="17.399999999999999" x14ac:dyDescent="0.3">
      <c r="A31" s="4">
        <v>189</v>
      </c>
      <c r="B31" s="3" t="s">
        <v>11</v>
      </c>
    </row>
    <row r="32" spans="1:19" ht="17.399999999999999" x14ac:dyDescent="0.3">
      <c r="A32" s="4">
        <v>273</v>
      </c>
      <c r="B32" s="3" t="s">
        <v>11</v>
      </c>
    </row>
    <row r="33" spans="1:2" ht="17.399999999999999" x14ac:dyDescent="0.3">
      <c r="A33" s="4">
        <v>277</v>
      </c>
      <c r="B33" s="3" t="s">
        <v>11</v>
      </c>
    </row>
    <row r="34" spans="1:2" ht="17.399999999999999" x14ac:dyDescent="0.3">
      <c r="A34" s="4">
        <v>466</v>
      </c>
      <c r="B34" s="3" t="s">
        <v>11</v>
      </c>
    </row>
    <row r="35" spans="1:2" ht="17.399999999999999" x14ac:dyDescent="0.3">
      <c r="A35" s="4">
        <v>702</v>
      </c>
      <c r="B35" s="3" t="s">
        <v>11</v>
      </c>
    </row>
    <row r="36" spans="1:2" ht="17.399999999999999" x14ac:dyDescent="0.3">
      <c r="A36" s="4">
        <v>762</v>
      </c>
      <c r="B36" s="3" t="s">
        <v>11</v>
      </c>
    </row>
    <row r="37" spans="1:2" ht="17.399999999999999" x14ac:dyDescent="0.3">
      <c r="A37" s="4">
        <v>1252</v>
      </c>
      <c r="B37" s="3" t="s">
        <v>11</v>
      </c>
    </row>
    <row r="38" spans="1:2" ht="17.399999999999999" x14ac:dyDescent="0.3">
      <c r="A38" s="4">
        <v>176</v>
      </c>
      <c r="B38" s="3" t="s">
        <v>11</v>
      </c>
    </row>
    <row r="39" spans="1:2" ht="17.399999999999999" x14ac:dyDescent="0.3">
      <c r="A39" s="4">
        <v>272</v>
      </c>
      <c r="B39" s="3" t="s">
        <v>11</v>
      </c>
    </row>
    <row r="40" spans="1:2" ht="17.399999999999999" x14ac:dyDescent="0.3">
      <c r="A40" s="4">
        <v>613</v>
      </c>
      <c r="B40" s="3" t="s">
        <v>11</v>
      </c>
    </row>
    <row r="41" spans="1:2" ht="17.399999999999999" x14ac:dyDescent="0.3">
      <c r="A41" s="4">
        <v>638</v>
      </c>
      <c r="B41" s="3" t="s">
        <v>11</v>
      </c>
    </row>
    <row r="42" spans="1:2" x14ac:dyDescent="0.3">
      <c r="A42" s="6"/>
      <c r="B42" s="5"/>
    </row>
    <row r="43" spans="1:2" ht="18" x14ac:dyDescent="0.35">
      <c r="A43" s="6"/>
      <c r="B43" s="7"/>
    </row>
    <row r="44" spans="1:2" ht="17.399999999999999" x14ac:dyDescent="0.3">
      <c r="A44" s="6"/>
      <c r="B44" s="8" t="s">
        <v>25</v>
      </c>
    </row>
    <row r="45" spans="1:2" ht="17.399999999999999" x14ac:dyDescent="0.3">
      <c r="A45" s="6"/>
      <c r="B45" s="8" t="s">
        <v>26</v>
      </c>
    </row>
    <row r="46" spans="1:2" ht="17.399999999999999" x14ac:dyDescent="0.3">
      <c r="A46" s="6"/>
      <c r="B46" s="8" t="s">
        <v>27</v>
      </c>
    </row>
    <row r="47" spans="1:2" ht="17.399999999999999" x14ac:dyDescent="0.3">
      <c r="A47" s="6"/>
      <c r="B47" s="8" t="s">
        <v>28</v>
      </c>
    </row>
    <row r="48" spans="1:2" ht="17.399999999999999" x14ac:dyDescent="0.3">
      <c r="A48" s="6"/>
      <c r="B48" s="8" t="s">
        <v>29</v>
      </c>
    </row>
    <row r="49" spans="1:2" ht="17.399999999999999" x14ac:dyDescent="0.3">
      <c r="A49" s="6"/>
      <c r="B49" s="8" t="s">
        <v>30</v>
      </c>
    </row>
    <row r="50" spans="1:2" ht="17.399999999999999" x14ac:dyDescent="0.3">
      <c r="A50" s="5"/>
      <c r="B50" s="8" t="s">
        <v>31</v>
      </c>
    </row>
  </sheetData>
  <autoFilter ref="A1:B1" xr:uid="{2065A3E9-DCDC-44F1-8860-C1B06AE32D8D}">
    <sortState xmlns:xlrd2="http://schemas.microsoft.com/office/spreadsheetml/2017/richdata2" ref="A2:B41">
      <sortCondition ref="B1"/>
    </sortState>
  </autoFilter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2D2D-94DF-4746-A7A7-6F3CCB9681CB}">
  <dimension ref="A1:M65"/>
  <sheetViews>
    <sheetView workbookViewId="0">
      <selection activeCell="J10" sqref="J10"/>
    </sheetView>
  </sheetViews>
  <sheetFormatPr defaultRowHeight="14.4" x14ac:dyDescent="0.3"/>
  <cols>
    <col min="1" max="2" width="12.44140625" bestFit="1" customWidth="1"/>
    <col min="5" max="5" width="18" bestFit="1" customWidth="1"/>
    <col min="6" max="6" width="15" bestFit="1" customWidth="1"/>
  </cols>
  <sheetData>
    <row r="1" spans="1:12" ht="22.8" x14ac:dyDescent="0.4">
      <c r="A1" s="1" t="s">
        <v>9</v>
      </c>
      <c r="B1" s="1" t="s">
        <v>10</v>
      </c>
    </row>
    <row r="2" spans="1:12" ht="17.399999999999999" x14ac:dyDescent="0.3">
      <c r="A2" s="4">
        <v>31</v>
      </c>
      <c r="B2" s="4">
        <v>14</v>
      </c>
      <c r="E2" t="s">
        <v>60</v>
      </c>
      <c r="I2" t="s">
        <v>106</v>
      </c>
      <c r="L2">
        <f>CORREL(A2:A41,B2:B41)</f>
        <v>-0.94770726468004396</v>
      </c>
    </row>
    <row r="3" spans="1:12" ht="18" thickBot="1" x14ac:dyDescent="0.35">
      <c r="A3" s="4">
        <v>49</v>
      </c>
      <c r="B3" s="4">
        <v>14</v>
      </c>
    </row>
    <row r="4" spans="1:12" ht="17.399999999999999" x14ac:dyDescent="0.3">
      <c r="A4" s="4">
        <v>78</v>
      </c>
      <c r="B4" s="4">
        <v>13</v>
      </c>
      <c r="E4" s="35" t="s">
        <v>61</v>
      </c>
      <c r="F4" s="35"/>
    </row>
    <row r="5" spans="1:12" ht="17.399999999999999" x14ac:dyDescent="0.3">
      <c r="A5" s="4">
        <v>113</v>
      </c>
      <c r="B5" s="4">
        <v>13</v>
      </c>
      <c r="E5" t="s">
        <v>62</v>
      </c>
      <c r="F5">
        <v>0.94770726468004407</v>
      </c>
    </row>
    <row r="6" spans="1:12" ht="17.399999999999999" x14ac:dyDescent="0.3">
      <c r="A6" s="4">
        <v>121</v>
      </c>
      <c r="B6" s="4">
        <v>12</v>
      </c>
      <c r="E6" t="s">
        <v>63</v>
      </c>
      <c r="F6">
        <v>0.89814905952733115</v>
      </c>
    </row>
    <row r="7" spans="1:12" ht="17.399999999999999" x14ac:dyDescent="0.3">
      <c r="A7" s="4">
        <v>127</v>
      </c>
      <c r="B7" s="4">
        <v>12</v>
      </c>
      <c r="E7" t="s">
        <v>64</v>
      </c>
      <c r="F7">
        <v>0.8954687716201557</v>
      </c>
    </row>
    <row r="8" spans="1:12" ht="17.399999999999999" x14ac:dyDescent="0.3">
      <c r="A8" s="4">
        <v>139</v>
      </c>
      <c r="B8" s="4">
        <v>11</v>
      </c>
      <c r="E8" t="s">
        <v>46</v>
      </c>
      <c r="F8">
        <v>94.540494453861925</v>
      </c>
    </row>
    <row r="9" spans="1:12" ht="18" thickBot="1" x14ac:dyDescent="0.35">
      <c r="A9" s="4">
        <v>230</v>
      </c>
      <c r="B9" s="4">
        <v>9</v>
      </c>
      <c r="E9" s="33" t="s">
        <v>65</v>
      </c>
      <c r="F9" s="33">
        <v>40</v>
      </c>
    </row>
    <row r="10" spans="1:12" ht="17.399999999999999" x14ac:dyDescent="0.3">
      <c r="A10" s="4">
        <v>265</v>
      </c>
      <c r="B10" s="4">
        <v>9</v>
      </c>
    </row>
    <row r="11" spans="1:12" ht="18" thickBot="1" x14ac:dyDescent="0.35">
      <c r="A11" s="4">
        <v>265</v>
      </c>
      <c r="B11" s="4">
        <v>8</v>
      </c>
      <c r="E11" t="s">
        <v>66</v>
      </c>
    </row>
    <row r="12" spans="1:12" ht="17.399999999999999" x14ac:dyDescent="0.3">
      <c r="A12" s="4">
        <v>288</v>
      </c>
      <c r="B12" s="4">
        <v>8</v>
      </c>
      <c r="E12" s="34"/>
      <c r="F12" s="34" t="s">
        <v>70</v>
      </c>
      <c r="G12" s="34" t="s">
        <v>71</v>
      </c>
      <c r="H12" s="34" t="s">
        <v>72</v>
      </c>
      <c r="I12" s="34" t="s">
        <v>73</v>
      </c>
      <c r="J12" s="34" t="s">
        <v>74</v>
      </c>
    </row>
    <row r="13" spans="1:12" ht="17.399999999999999" x14ac:dyDescent="0.3">
      <c r="A13" s="4">
        <v>339</v>
      </c>
      <c r="B13" s="4">
        <v>7</v>
      </c>
      <c r="E13" t="s">
        <v>67</v>
      </c>
      <c r="F13">
        <v>1</v>
      </c>
      <c r="G13">
        <v>2995040.5815199334</v>
      </c>
      <c r="H13">
        <v>2995040.5815199334</v>
      </c>
      <c r="I13">
        <v>335.09424757051778</v>
      </c>
      <c r="J13">
        <v>1.917034377044117E-20</v>
      </c>
    </row>
    <row r="14" spans="1:12" ht="17.399999999999999" x14ac:dyDescent="0.3">
      <c r="A14" s="4">
        <v>522</v>
      </c>
      <c r="B14" s="4">
        <v>6</v>
      </c>
      <c r="E14" t="s">
        <v>68</v>
      </c>
      <c r="F14">
        <v>38</v>
      </c>
      <c r="G14">
        <v>339640.39348006644</v>
      </c>
      <c r="H14">
        <v>8937.9050915806965</v>
      </c>
    </row>
    <row r="15" spans="1:12" ht="18" thickBot="1" x14ac:dyDescent="0.35">
      <c r="A15" s="4">
        <v>649</v>
      </c>
      <c r="B15" s="4">
        <v>2</v>
      </c>
      <c r="E15" s="33" t="s">
        <v>35</v>
      </c>
      <c r="F15" s="33">
        <v>39</v>
      </c>
      <c r="G15" s="33">
        <v>3334680.9749999996</v>
      </c>
      <c r="H15" s="33"/>
      <c r="I15" s="33"/>
      <c r="J15" s="33"/>
    </row>
    <row r="16" spans="1:12" ht="18" thickBot="1" x14ac:dyDescent="0.35">
      <c r="A16" s="4">
        <v>172</v>
      </c>
      <c r="B16" s="4">
        <v>11</v>
      </c>
    </row>
    <row r="17" spans="1:13" ht="17.399999999999999" x14ac:dyDescent="0.3">
      <c r="A17" s="4">
        <v>250</v>
      </c>
      <c r="B17" s="4">
        <v>9</v>
      </c>
      <c r="E17" s="34"/>
      <c r="F17" s="34" t="s">
        <v>75</v>
      </c>
      <c r="G17" s="34" t="s">
        <v>46</v>
      </c>
      <c r="H17" s="34" t="s">
        <v>76</v>
      </c>
      <c r="I17" s="34" t="s">
        <v>77</v>
      </c>
      <c r="J17" s="34" t="s">
        <v>78</v>
      </c>
      <c r="K17" s="34" t="s">
        <v>79</v>
      </c>
      <c r="L17" s="34" t="s">
        <v>80</v>
      </c>
      <c r="M17" s="34" t="s">
        <v>81</v>
      </c>
    </row>
    <row r="18" spans="1:13" ht="17.399999999999999" x14ac:dyDescent="0.3">
      <c r="A18" s="4">
        <v>303</v>
      </c>
      <c r="B18" s="4">
        <v>7</v>
      </c>
      <c r="E18" t="s">
        <v>69</v>
      </c>
      <c r="F18">
        <v>865.26557308970109</v>
      </c>
      <c r="G18">
        <v>29.711596565872952</v>
      </c>
      <c r="H18">
        <v>29.122150039003763</v>
      </c>
      <c r="I18">
        <v>1.3550143306760152E-27</v>
      </c>
      <c r="J18">
        <v>805.11759040124093</v>
      </c>
      <c r="K18">
        <v>925.41355577816125</v>
      </c>
      <c r="L18">
        <v>805.11759040124093</v>
      </c>
      <c r="M18">
        <v>925.41355577816125</v>
      </c>
    </row>
    <row r="19" spans="1:13" ht="18" thickBot="1" x14ac:dyDescent="0.35">
      <c r="A19" s="4">
        <v>578</v>
      </c>
      <c r="B19" s="4">
        <v>5</v>
      </c>
      <c r="E19" s="33" t="s">
        <v>10</v>
      </c>
      <c r="F19" s="33">
        <v>-64.389119601328915</v>
      </c>
      <c r="G19" s="33">
        <v>3.5174586499053366</v>
      </c>
      <c r="H19" s="33">
        <v>-18.30557968408862</v>
      </c>
      <c r="I19" s="33">
        <v>1.9170343770441035E-20</v>
      </c>
      <c r="J19" s="33">
        <v>-71.509842363998956</v>
      </c>
      <c r="K19" s="33">
        <v>-57.268396838658873</v>
      </c>
      <c r="L19" s="33">
        <v>-71.509842363998956</v>
      </c>
      <c r="M19" s="33">
        <v>-57.268396838658873</v>
      </c>
    </row>
    <row r="20" spans="1:13" ht="17.399999999999999" x14ac:dyDescent="0.3">
      <c r="A20" s="4">
        <v>590</v>
      </c>
      <c r="B20" s="4">
        <v>4</v>
      </c>
    </row>
    <row r="21" spans="1:13" ht="17.399999999999999" x14ac:dyDescent="0.3">
      <c r="A21" s="4">
        <v>740</v>
      </c>
      <c r="B21" s="4">
        <v>2</v>
      </c>
    </row>
    <row r="22" spans="1:13" ht="17.399999999999999" x14ac:dyDescent="0.3">
      <c r="A22" s="4">
        <v>957</v>
      </c>
      <c r="B22" s="4">
        <v>1</v>
      </c>
    </row>
    <row r="23" spans="1:13" ht="17.399999999999999" x14ac:dyDescent="0.3">
      <c r="A23" s="4">
        <v>972</v>
      </c>
      <c r="B23" s="4">
        <v>1</v>
      </c>
      <c r="E23" t="s">
        <v>82</v>
      </c>
      <c r="I23" t="s">
        <v>86</v>
      </c>
    </row>
    <row r="24" spans="1:13" ht="18" thickBot="1" x14ac:dyDescent="0.35">
      <c r="A24" s="4">
        <v>75</v>
      </c>
      <c r="B24" s="4">
        <v>14</v>
      </c>
    </row>
    <row r="25" spans="1:13" ht="17.399999999999999" x14ac:dyDescent="0.3">
      <c r="A25" s="4">
        <v>120</v>
      </c>
      <c r="B25" s="4">
        <v>12</v>
      </c>
      <c r="E25" s="34" t="s">
        <v>83</v>
      </c>
      <c r="F25" s="34" t="s">
        <v>84</v>
      </c>
      <c r="G25" s="34" t="s">
        <v>85</v>
      </c>
      <c r="I25" s="34" t="s">
        <v>87</v>
      </c>
      <c r="J25" s="34" t="s">
        <v>9</v>
      </c>
    </row>
    <row r="26" spans="1:13" ht="17.399999999999999" x14ac:dyDescent="0.3">
      <c r="A26" s="4">
        <v>138</v>
      </c>
      <c r="B26" s="4">
        <v>11</v>
      </c>
      <c r="E26">
        <v>1</v>
      </c>
      <c r="F26">
        <v>-36.182101328903741</v>
      </c>
      <c r="G26">
        <v>67.182101328903741</v>
      </c>
      <c r="I26">
        <v>1.25</v>
      </c>
      <c r="J26">
        <v>31</v>
      </c>
    </row>
    <row r="27" spans="1:13" ht="17.399999999999999" x14ac:dyDescent="0.3">
      <c r="A27" s="4">
        <v>189</v>
      </c>
      <c r="B27" s="4">
        <v>10</v>
      </c>
      <c r="E27">
        <v>2</v>
      </c>
      <c r="F27">
        <v>-36.182101328903741</v>
      </c>
      <c r="G27">
        <v>85.182101328903741</v>
      </c>
      <c r="I27">
        <v>3.75</v>
      </c>
      <c r="J27">
        <v>49</v>
      </c>
    </row>
    <row r="28" spans="1:13" ht="17.399999999999999" x14ac:dyDescent="0.3">
      <c r="A28" s="4">
        <v>273</v>
      </c>
      <c r="B28" s="4">
        <v>8</v>
      </c>
      <c r="E28">
        <v>3</v>
      </c>
      <c r="F28">
        <v>28.207018272425216</v>
      </c>
      <c r="G28">
        <v>49.792981727574784</v>
      </c>
      <c r="I28">
        <v>6.25</v>
      </c>
      <c r="J28">
        <v>75</v>
      </c>
    </row>
    <row r="29" spans="1:13" ht="17.399999999999999" x14ac:dyDescent="0.3">
      <c r="A29" s="4">
        <v>277</v>
      </c>
      <c r="B29" s="4">
        <v>8</v>
      </c>
      <c r="E29">
        <v>4</v>
      </c>
      <c r="F29">
        <v>28.207018272425216</v>
      </c>
      <c r="G29">
        <v>84.792981727574784</v>
      </c>
      <c r="I29">
        <v>8.75</v>
      </c>
      <c r="J29">
        <v>78</v>
      </c>
    </row>
    <row r="30" spans="1:13" ht="17.399999999999999" x14ac:dyDescent="0.3">
      <c r="A30" s="4">
        <v>316</v>
      </c>
      <c r="B30" s="4">
        <v>7</v>
      </c>
      <c r="E30">
        <v>5</v>
      </c>
      <c r="F30">
        <v>92.59613787375406</v>
      </c>
      <c r="G30">
        <v>28.40386212624594</v>
      </c>
      <c r="I30">
        <v>11.25</v>
      </c>
      <c r="J30">
        <v>113</v>
      </c>
    </row>
    <row r="31" spans="1:13" ht="17.399999999999999" x14ac:dyDescent="0.3">
      <c r="A31" s="4">
        <v>466</v>
      </c>
      <c r="B31" s="4">
        <v>6</v>
      </c>
      <c r="E31">
        <v>6</v>
      </c>
      <c r="F31">
        <v>92.59613787375406</v>
      </c>
      <c r="G31">
        <v>34.40386212624594</v>
      </c>
      <c r="I31">
        <v>13.75</v>
      </c>
      <c r="J31">
        <v>120</v>
      </c>
    </row>
    <row r="32" spans="1:13" ht="17.399999999999999" x14ac:dyDescent="0.3">
      <c r="A32" s="4">
        <v>656</v>
      </c>
      <c r="B32" s="4">
        <v>2</v>
      </c>
      <c r="E32">
        <v>7</v>
      </c>
      <c r="F32">
        <v>156.98525747508302</v>
      </c>
      <c r="G32">
        <v>-17.985257475083017</v>
      </c>
      <c r="I32">
        <v>16.25</v>
      </c>
      <c r="J32">
        <v>121</v>
      </c>
    </row>
    <row r="33" spans="1:10" ht="17.399999999999999" x14ac:dyDescent="0.3">
      <c r="A33" s="4">
        <v>702</v>
      </c>
      <c r="B33" s="4">
        <v>2</v>
      </c>
      <c r="E33">
        <v>8</v>
      </c>
      <c r="F33">
        <v>285.76349667774082</v>
      </c>
      <c r="G33">
        <v>-55.763496677740818</v>
      </c>
      <c r="I33">
        <v>18.75</v>
      </c>
      <c r="J33">
        <v>127</v>
      </c>
    </row>
    <row r="34" spans="1:10" ht="17.399999999999999" x14ac:dyDescent="0.3">
      <c r="A34" s="4">
        <v>762</v>
      </c>
      <c r="B34" s="4">
        <v>0</v>
      </c>
      <c r="E34">
        <v>9</v>
      </c>
      <c r="F34">
        <v>285.76349667774082</v>
      </c>
      <c r="G34">
        <v>-20.763496677740818</v>
      </c>
      <c r="I34">
        <v>21.25</v>
      </c>
      <c r="J34">
        <v>138</v>
      </c>
    </row>
    <row r="35" spans="1:10" ht="17.399999999999999" x14ac:dyDescent="0.3">
      <c r="A35" s="4">
        <v>1252</v>
      </c>
      <c r="B35" s="4">
        <v>0</v>
      </c>
      <c r="E35">
        <v>10</v>
      </c>
      <c r="F35">
        <v>350.15261627906978</v>
      </c>
      <c r="G35">
        <v>-85.152616279069775</v>
      </c>
      <c r="I35">
        <v>23.75</v>
      </c>
      <c r="J35">
        <v>139</v>
      </c>
    </row>
    <row r="36" spans="1:10" ht="17.399999999999999" x14ac:dyDescent="0.3">
      <c r="A36" s="4">
        <v>176</v>
      </c>
      <c r="B36" s="4">
        <v>11</v>
      </c>
      <c r="E36">
        <v>11</v>
      </c>
      <c r="F36">
        <v>350.15261627906978</v>
      </c>
      <c r="G36">
        <v>-62.152616279069775</v>
      </c>
      <c r="I36">
        <v>26.25</v>
      </c>
      <c r="J36">
        <v>172</v>
      </c>
    </row>
    <row r="37" spans="1:10" ht="17.399999999999999" x14ac:dyDescent="0.3">
      <c r="A37" s="4">
        <v>272</v>
      </c>
      <c r="B37" s="4">
        <v>8</v>
      </c>
      <c r="E37">
        <v>12</v>
      </c>
      <c r="F37">
        <v>414.54173588039868</v>
      </c>
      <c r="G37">
        <v>-75.541735880398676</v>
      </c>
      <c r="I37">
        <v>28.75</v>
      </c>
      <c r="J37">
        <v>176</v>
      </c>
    </row>
    <row r="38" spans="1:10" ht="17.399999999999999" x14ac:dyDescent="0.3">
      <c r="A38" s="4">
        <v>416</v>
      </c>
      <c r="B38" s="4">
        <v>7</v>
      </c>
      <c r="E38">
        <v>13</v>
      </c>
      <c r="F38">
        <v>478.93085548172758</v>
      </c>
      <c r="G38">
        <v>43.069144518272424</v>
      </c>
      <c r="I38">
        <v>31.25</v>
      </c>
      <c r="J38">
        <v>189</v>
      </c>
    </row>
    <row r="39" spans="1:10" ht="17.399999999999999" x14ac:dyDescent="0.3">
      <c r="A39" s="4">
        <v>613</v>
      </c>
      <c r="B39" s="4">
        <v>3</v>
      </c>
      <c r="E39">
        <v>14</v>
      </c>
      <c r="F39">
        <v>736.48733388704329</v>
      </c>
      <c r="G39">
        <v>-87.487333887043292</v>
      </c>
      <c r="I39">
        <v>33.75</v>
      </c>
      <c r="J39">
        <v>230</v>
      </c>
    </row>
    <row r="40" spans="1:10" ht="17.399999999999999" x14ac:dyDescent="0.3">
      <c r="A40" s="4">
        <v>638</v>
      </c>
      <c r="B40" s="4">
        <v>3</v>
      </c>
      <c r="E40">
        <v>15</v>
      </c>
      <c r="F40">
        <v>156.98525747508302</v>
      </c>
      <c r="G40">
        <v>15.014742524916983</v>
      </c>
      <c r="I40">
        <v>36.25</v>
      </c>
      <c r="J40">
        <v>250</v>
      </c>
    </row>
    <row r="41" spans="1:10" ht="17.399999999999999" x14ac:dyDescent="0.3">
      <c r="A41" s="4">
        <v>690</v>
      </c>
      <c r="B41" s="4">
        <v>2</v>
      </c>
      <c r="E41">
        <v>16</v>
      </c>
      <c r="F41">
        <v>285.76349667774082</v>
      </c>
      <c r="G41">
        <v>-35.763496677740818</v>
      </c>
      <c r="I41">
        <v>38.75</v>
      </c>
      <c r="J41">
        <v>265</v>
      </c>
    </row>
    <row r="42" spans="1:10" x14ac:dyDescent="0.3">
      <c r="E42">
        <v>17</v>
      </c>
      <c r="F42">
        <v>414.54173588039868</v>
      </c>
      <c r="G42">
        <v>-111.54173588039868</v>
      </c>
      <c r="I42">
        <v>41.25</v>
      </c>
      <c r="J42">
        <v>265</v>
      </c>
    </row>
    <row r="43" spans="1:10" x14ac:dyDescent="0.3">
      <c r="E43">
        <v>18</v>
      </c>
      <c r="F43">
        <v>543.31997508305653</v>
      </c>
      <c r="G43">
        <v>34.680024916943466</v>
      </c>
      <c r="I43">
        <v>43.75</v>
      </c>
      <c r="J43">
        <v>272</v>
      </c>
    </row>
    <row r="44" spans="1:10" x14ac:dyDescent="0.3">
      <c r="E44">
        <v>19</v>
      </c>
      <c r="F44">
        <v>607.70909468438549</v>
      </c>
      <c r="G44">
        <v>-17.709094684385491</v>
      </c>
      <c r="I44">
        <v>46.25</v>
      </c>
      <c r="J44">
        <v>273</v>
      </c>
    </row>
    <row r="45" spans="1:10" x14ac:dyDescent="0.3">
      <c r="E45">
        <v>20</v>
      </c>
      <c r="F45">
        <v>736.48733388704329</v>
      </c>
      <c r="G45">
        <v>3.5126661129567083</v>
      </c>
      <c r="I45">
        <v>48.75</v>
      </c>
      <c r="J45">
        <v>277</v>
      </c>
    </row>
    <row r="46" spans="1:10" x14ac:dyDescent="0.3">
      <c r="E46">
        <v>21</v>
      </c>
      <c r="F46">
        <v>800.87645348837214</v>
      </c>
      <c r="G46">
        <v>156.12354651162786</v>
      </c>
      <c r="I46">
        <v>51.25</v>
      </c>
      <c r="J46">
        <v>288</v>
      </c>
    </row>
    <row r="47" spans="1:10" x14ac:dyDescent="0.3">
      <c r="E47">
        <v>22</v>
      </c>
      <c r="F47">
        <v>800.87645348837214</v>
      </c>
      <c r="G47">
        <v>171.12354651162786</v>
      </c>
      <c r="I47">
        <v>53.75</v>
      </c>
      <c r="J47">
        <v>303</v>
      </c>
    </row>
    <row r="48" spans="1:10" x14ac:dyDescent="0.3">
      <c r="E48">
        <v>23</v>
      </c>
      <c r="F48">
        <v>-36.182101328903741</v>
      </c>
      <c r="G48">
        <v>111.18210132890374</v>
      </c>
      <c r="I48">
        <v>56.25</v>
      </c>
      <c r="J48">
        <v>316</v>
      </c>
    </row>
    <row r="49" spans="5:10" x14ac:dyDescent="0.3">
      <c r="E49">
        <v>24</v>
      </c>
      <c r="F49">
        <v>92.59613787375406</v>
      </c>
      <c r="G49">
        <v>27.40386212624594</v>
      </c>
      <c r="I49">
        <v>58.75</v>
      </c>
      <c r="J49">
        <v>339</v>
      </c>
    </row>
    <row r="50" spans="5:10" x14ac:dyDescent="0.3">
      <c r="E50">
        <v>25</v>
      </c>
      <c r="F50">
        <v>156.98525747508302</v>
      </c>
      <c r="G50">
        <v>-18.985257475083017</v>
      </c>
      <c r="I50">
        <v>61.25</v>
      </c>
      <c r="J50">
        <v>416</v>
      </c>
    </row>
    <row r="51" spans="5:10" x14ac:dyDescent="0.3">
      <c r="E51">
        <v>26</v>
      </c>
      <c r="F51">
        <v>221.37437707641197</v>
      </c>
      <c r="G51">
        <v>-32.374377076411974</v>
      </c>
      <c r="I51">
        <v>63.75</v>
      </c>
      <c r="J51">
        <v>466</v>
      </c>
    </row>
    <row r="52" spans="5:10" x14ac:dyDescent="0.3">
      <c r="E52">
        <v>27</v>
      </c>
      <c r="F52">
        <v>350.15261627906978</v>
      </c>
      <c r="G52">
        <v>-77.152616279069775</v>
      </c>
      <c r="I52">
        <v>66.25</v>
      </c>
      <c r="J52">
        <v>522</v>
      </c>
    </row>
    <row r="53" spans="5:10" x14ac:dyDescent="0.3">
      <c r="E53">
        <v>28</v>
      </c>
      <c r="F53">
        <v>350.15261627906978</v>
      </c>
      <c r="G53">
        <v>-73.152616279069775</v>
      </c>
      <c r="I53">
        <v>68.75</v>
      </c>
      <c r="J53">
        <v>578</v>
      </c>
    </row>
    <row r="54" spans="5:10" x14ac:dyDescent="0.3">
      <c r="E54">
        <v>29</v>
      </c>
      <c r="F54">
        <v>414.54173588039868</v>
      </c>
      <c r="G54">
        <v>-98.541735880398676</v>
      </c>
      <c r="I54">
        <v>71.25</v>
      </c>
      <c r="J54">
        <v>590</v>
      </c>
    </row>
    <row r="55" spans="5:10" x14ac:dyDescent="0.3">
      <c r="E55">
        <v>30</v>
      </c>
      <c r="F55">
        <v>478.93085548172758</v>
      </c>
      <c r="G55">
        <v>-12.930855481727576</v>
      </c>
      <c r="I55">
        <v>73.75</v>
      </c>
      <c r="J55">
        <v>613</v>
      </c>
    </row>
    <row r="56" spans="5:10" x14ac:dyDescent="0.3">
      <c r="E56">
        <v>31</v>
      </c>
      <c r="F56">
        <v>736.48733388704329</v>
      </c>
      <c r="G56">
        <v>-80.487333887043292</v>
      </c>
      <c r="I56">
        <v>76.25</v>
      </c>
      <c r="J56">
        <v>638</v>
      </c>
    </row>
    <row r="57" spans="5:10" x14ac:dyDescent="0.3">
      <c r="E57">
        <v>32</v>
      </c>
      <c r="F57">
        <v>736.48733388704329</v>
      </c>
      <c r="G57">
        <v>-34.487333887043292</v>
      </c>
      <c r="I57">
        <v>78.75</v>
      </c>
      <c r="J57">
        <v>649</v>
      </c>
    </row>
    <row r="58" spans="5:10" x14ac:dyDescent="0.3">
      <c r="E58">
        <v>33</v>
      </c>
      <c r="F58">
        <v>865.26557308970109</v>
      </c>
      <c r="G58">
        <v>-103.26557308970109</v>
      </c>
      <c r="I58">
        <v>81.25</v>
      </c>
      <c r="J58">
        <v>656</v>
      </c>
    </row>
    <row r="59" spans="5:10" x14ac:dyDescent="0.3">
      <c r="E59">
        <v>34</v>
      </c>
      <c r="F59">
        <v>865.26557308970109</v>
      </c>
      <c r="G59">
        <v>386.73442691029891</v>
      </c>
      <c r="I59">
        <v>83.75</v>
      </c>
      <c r="J59">
        <v>690</v>
      </c>
    </row>
    <row r="60" spans="5:10" x14ac:dyDescent="0.3">
      <c r="E60">
        <v>35</v>
      </c>
      <c r="F60">
        <v>156.98525747508302</v>
      </c>
      <c r="G60">
        <v>19.014742524916983</v>
      </c>
      <c r="I60">
        <v>86.25</v>
      </c>
      <c r="J60">
        <v>702</v>
      </c>
    </row>
    <row r="61" spans="5:10" x14ac:dyDescent="0.3">
      <c r="E61">
        <v>36</v>
      </c>
      <c r="F61">
        <v>350.15261627906978</v>
      </c>
      <c r="G61">
        <v>-78.152616279069775</v>
      </c>
      <c r="I61">
        <v>88.75</v>
      </c>
      <c r="J61">
        <v>740</v>
      </c>
    </row>
    <row r="62" spans="5:10" x14ac:dyDescent="0.3">
      <c r="E62">
        <v>37</v>
      </c>
      <c r="F62">
        <v>414.54173588039868</v>
      </c>
      <c r="G62">
        <v>1.4582641196013242</v>
      </c>
      <c r="I62">
        <v>91.25</v>
      </c>
      <c r="J62">
        <v>762</v>
      </c>
    </row>
    <row r="63" spans="5:10" x14ac:dyDescent="0.3">
      <c r="E63">
        <v>38</v>
      </c>
      <c r="F63">
        <v>672.09821428571433</v>
      </c>
      <c r="G63">
        <v>-59.098214285714334</v>
      </c>
      <c r="I63">
        <v>93.75</v>
      </c>
      <c r="J63">
        <v>957</v>
      </c>
    </row>
    <row r="64" spans="5:10" x14ac:dyDescent="0.3">
      <c r="E64">
        <v>39</v>
      </c>
      <c r="F64">
        <v>672.09821428571433</v>
      </c>
      <c r="G64">
        <v>-34.098214285714334</v>
      </c>
      <c r="I64">
        <v>96.25</v>
      </c>
      <c r="J64">
        <v>972</v>
      </c>
    </row>
    <row r="65" spans="5:10" ht="15" thickBot="1" x14ac:dyDescent="0.35">
      <c r="E65" s="33">
        <v>40</v>
      </c>
      <c r="F65" s="33">
        <v>736.48733388704329</v>
      </c>
      <c r="G65" s="33">
        <v>-46.487333887043292</v>
      </c>
      <c r="I65" s="33">
        <v>98.75</v>
      </c>
      <c r="J65" s="33">
        <v>1252</v>
      </c>
    </row>
  </sheetData>
  <sortState xmlns:xlrd2="http://schemas.microsoft.com/office/spreadsheetml/2017/richdata2" ref="J26:J65">
    <sortCondition ref="J26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4F85A-526F-4A4E-8398-00A94DB8CD7D}">
  <dimension ref="A1:V83"/>
  <sheetViews>
    <sheetView topLeftCell="A51" workbookViewId="0">
      <selection activeCell="Z58" sqref="Z58"/>
    </sheetView>
  </sheetViews>
  <sheetFormatPr defaultRowHeight="14.4" x14ac:dyDescent="0.3"/>
  <cols>
    <col min="1" max="1" width="13.6640625" bestFit="1" customWidth="1"/>
    <col min="2" max="2" width="11.109375" bestFit="1" customWidth="1"/>
    <col min="5" max="5" width="18" bestFit="1" customWidth="1"/>
  </cols>
  <sheetData>
    <row r="1" spans="1:22" ht="22.8" x14ac:dyDescent="0.4">
      <c r="A1" s="1" t="s">
        <v>0</v>
      </c>
      <c r="B1" s="1" t="s">
        <v>9</v>
      </c>
      <c r="C1" t="s">
        <v>92</v>
      </c>
      <c r="O1" s="3" t="s">
        <v>18</v>
      </c>
      <c r="P1" s="3" t="s">
        <v>11</v>
      </c>
      <c r="R1" s="3" t="s">
        <v>18</v>
      </c>
      <c r="U1" s="3" t="s">
        <v>11</v>
      </c>
    </row>
    <row r="2" spans="1:22" ht="17.399999999999999" x14ac:dyDescent="0.3">
      <c r="A2" s="3" t="s">
        <v>18</v>
      </c>
      <c r="B2" s="4">
        <v>78</v>
      </c>
      <c r="C2">
        <f t="shared" ref="C2:C41" si="0">IF(A2="Male",1,0)</f>
        <v>0</v>
      </c>
      <c r="E2" t="s">
        <v>60</v>
      </c>
      <c r="J2" t="s">
        <v>108</v>
      </c>
      <c r="O2" s="4">
        <v>78</v>
      </c>
      <c r="P2" s="4">
        <v>31</v>
      </c>
      <c r="R2" s="4">
        <v>78</v>
      </c>
      <c r="S2">
        <v>0</v>
      </c>
      <c r="U2" s="4">
        <v>31</v>
      </c>
      <c r="V2">
        <v>1</v>
      </c>
    </row>
    <row r="3" spans="1:22" ht="18" thickBot="1" x14ac:dyDescent="0.35">
      <c r="A3" s="3" t="s">
        <v>18</v>
      </c>
      <c r="B3" s="4">
        <v>121</v>
      </c>
      <c r="C3">
        <f t="shared" si="0"/>
        <v>0</v>
      </c>
      <c r="O3" s="4">
        <v>121</v>
      </c>
      <c r="P3" s="4">
        <v>49</v>
      </c>
      <c r="R3" s="4">
        <v>121</v>
      </c>
      <c r="S3">
        <v>0</v>
      </c>
      <c r="U3" s="4">
        <v>49</v>
      </c>
      <c r="V3">
        <v>1</v>
      </c>
    </row>
    <row r="4" spans="1:22" ht="17.399999999999999" x14ac:dyDescent="0.3">
      <c r="A4" s="3" t="s">
        <v>18</v>
      </c>
      <c r="B4" s="4">
        <v>230</v>
      </c>
      <c r="C4">
        <f t="shared" si="0"/>
        <v>0</v>
      </c>
      <c r="E4" s="35" t="s">
        <v>61</v>
      </c>
      <c r="F4" s="35"/>
      <c r="J4" s="51" t="s">
        <v>109</v>
      </c>
      <c r="O4" s="4">
        <v>230</v>
      </c>
      <c r="P4" s="4">
        <v>113</v>
      </c>
      <c r="R4" s="4">
        <v>230</v>
      </c>
      <c r="S4">
        <v>0</v>
      </c>
      <c r="U4" s="4">
        <v>113</v>
      </c>
      <c r="V4">
        <v>1</v>
      </c>
    </row>
    <row r="5" spans="1:22" ht="17.399999999999999" x14ac:dyDescent="0.3">
      <c r="A5" s="3" t="s">
        <v>18</v>
      </c>
      <c r="B5" s="4">
        <v>288</v>
      </c>
      <c r="C5">
        <f t="shared" si="0"/>
        <v>0</v>
      </c>
      <c r="E5" t="s">
        <v>62</v>
      </c>
      <c r="F5">
        <v>0.21338885308263073</v>
      </c>
      <c r="O5" s="4">
        <v>288</v>
      </c>
      <c r="P5" s="4">
        <v>127</v>
      </c>
      <c r="R5" s="4">
        <v>288</v>
      </c>
      <c r="S5">
        <v>0</v>
      </c>
      <c r="U5" s="4">
        <v>127</v>
      </c>
      <c r="V5">
        <v>1</v>
      </c>
    </row>
    <row r="6" spans="1:22" ht="17.399999999999999" x14ac:dyDescent="0.3">
      <c r="A6" s="3" t="s">
        <v>18</v>
      </c>
      <c r="B6" s="4">
        <v>339</v>
      </c>
      <c r="C6">
        <f t="shared" si="0"/>
        <v>0</v>
      </c>
      <c r="E6" t="s">
        <v>63</v>
      </c>
      <c r="F6">
        <v>4.5534802619920559E-2</v>
      </c>
      <c r="O6" s="4">
        <v>339</v>
      </c>
      <c r="P6" s="4">
        <v>139</v>
      </c>
      <c r="R6" s="4">
        <v>339</v>
      </c>
      <c r="S6">
        <v>0</v>
      </c>
      <c r="U6" s="4">
        <v>139</v>
      </c>
      <c r="V6">
        <v>1</v>
      </c>
    </row>
    <row r="7" spans="1:22" ht="17.399999999999999" x14ac:dyDescent="0.3">
      <c r="A7" s="3" t="s">
        <v>18</v>
      </c>
      <c r="B7" s="4">
        <v>522</v>
      </c>
      <c r="C7">
        <f t="shared" si="0"/>
        <v>0</v>
      </c>
      <c r="E7" t="s">
        <v>64</v>
      </c>
      <c r="F7">
        <v>-1.8096210538751403E-2</v>
      </c>
      <c r="O7" s="4">
        <v>522</v>
      </c>
      <c r="P7" s="4">
        <v>265</v>
      </c>
      <c r="R7" s="4">
        <v>522</v>
      </c>
      <c r="S7">
        <v>0</v>
      </c>
      <c r="U7" s="4">
        <v>265</v>
      </c>
      <c r="V7">
        <v>1</v>
      </c>
    </row>
    <row r="8" spans="1:22" ht="17.399999999999999" x14ac:dyDescent="0.3">
      <c r="A8" s="3" t="s">
        <v>18</v>
      </c>
      <c r="B8" s="4">
        <v>649</v>
      </c>
      <c r="C8">
        <f t="shared" si="0"/>
        <v>0</v>
      </c>
      <c r="E8" t="s">
        <v>46</v>
      </c>
      <c r="F8">
        <v>227.69908084959957</v>
      </c>
      <c r="O8" s="4">
        <v>649</v>
      </c>
      <c r="P8" s="4">
        <v>265</v>
      </c>
      <c r="R8" s="4">
        <v>649</v>
      </c>
      <c r="S8">
        <v>0</v>
      </c>
      <c r="U8" s="4">
        <v>265</v>
      </c>
      <c r="V8">
        <v>1</v>
      </c>
    </row>
    <row r="9" spans="1:22" ht="18" thickBot="1" x14ac:dyDescent="0.35">
      <c r="A9" s="3" t="s">
        <v>18</v>
      </c>
      <c r="B9" s="4">
        <v>172</v>
      </c>
      <c r="C9">
        <f t="shared" si="0"/>
        <v>0</v>
      </c>
      <c r="E9" s="33" t="s">
        <v>65</v>
      </c>
      <c r="F9" s="33">
        <v>17</v>
      </c>
      <c r="O9" s="4">
        <v>172</v>
      </c>
      <c r="P9" s="4">
        <v>303</v>
      </c>
      <c r="R9" s="4">
        <v>172</v>
      </c>
      <c r="S9">
        <v>0</v>
      </c>
      <c r="U9" s="4">
        <v>303</v>
      </c>
      <c r="V9">
        <v>1</v>
      </c>
    </row>
    <row r="10" spans="1:22" ht="17.399999999999999" x14ac:dyDescent="0.3">
      <c r="A10" s="3" t="s">
        <v>18</v>
      </c>
      <c r="B10" s="4">
        <v>250</v>
      </c>
      <c r="C10">
        <f t="shared" si="0"/>
        <v>0</v>
      </c>
      <c r="O10" s="4">
        <v>250</v>
      </c>
      <c r="P10" s="4">
        <v>590</v>
      </c>
      <c r="R10" s="4">
        <v>250</v>
      </c>
      <c r="S10">
        <v>0</v>
      </c>
      <c r="U10" s="4">
        <v>590</v>
      </c>
      <c r="V10">
        <v>1</v>
      </c>
    </row>
    <row r="11" spans="1:22" ht="18" thickBot="1" x14ac:dyDescent="0.35">
      <c r="A11" s="3" t="s">
        <v>18</v>
      </c>
      <c r="B11" s="4">
        <v>578</v>
      </c>
      <c r="C11">
        <f t="shared" si="0"/>
        <v>0</v>
      </c>
      <c r="E11" t="s">
        <v>66</v>
      </c>
      <c r="O11" s="4">
        <v>578</v>
      </c>
      <c r="P11" s="4">
        <v>957</v>
      </c>
      <c r="R11" s="4">
        <v>578</v>
      </c>
      <c r="S11">
        <v>0</v>
      </c>
      <c r="U11" s="4">
        <v>957</v>
      </c>
      <c r="V11">
        <v>1</v>
      </c>
    </row>
    <row r="12" spans="1:22" ht="17.399999999999999" x14ac:dyDescent="0.3">
      <c r="A12" s="3" t="s">
        <v>18</v>
      </c>
      <c r="B12" s="4">
        <v>740</v>
      </c>
      <c r="C12">
        <f t="shared" si="0"/>
        <v>0</v>
      </c>
      <c r="E12" s="34"/>
      <c r="F12" s="34" t="s">
        <v>70</v>
      </c>
      <c r="G12" s="34" t="s">
        <v>71</v>
      </c>
      <c r="H12" s="34" t="s">
        <v>72</v>
      </c>
      <c r="I12" s="34" t="s">
        <v>73</v>
      </c>
      <c r="J12" s="34" t="s">
        <v>74</v>
      </c>
      <c r="O12" s="4">
        <v>740</v>
      </c>
      <c r="P12" s="4">
        <v>972</v>
      </c>
      <c r="R12" s="4">
        <v>740</v>
      </c>
      <c r="S12">
        <v>0</v>
      </c>
      <c r="U12" s="4">
        <v>972</v>
      </c>
      <c r="V12">
        <v>1</v>
      </c>
    </row>
    <row r="13" spans="1:22" ht="17.399999999999999" x14ac:dyDescent="0.3">
      <c r="A13" s="3" t="s">
        <v>18</v>
      </c>
      <c r="B13" s="4">
        <v>120</v>
      </c>
      <c r="C13">
        <f t="shared" si="0"/>
        <v>0</v>
      </c>
      <c r="E13" t="s">
        <v>67</v>
      </c>
      <c r="F13">
        <v>1</v>
      </c>
      <c r="G13">
        <v>37101.987527242163</v>
      </c>
      <c r="H13">
        <v>37101.987527242163</v>
      </c>
      <c r="I13">
        <v>0.7156070657931185</v>
      </c>
      <c r="J13">
        <v>0.41088087961695829</v>
      </c>
      <c r="O13" s="4">
        <v>120</v>
      </c>
      <c r="P13" s="4">
        <v>75</v>
      </c>
      <c r="R13" s="4">
        <v>120</v>
      </c>
      <c r="S13">
        <v>0</v>
      </c>
      <c r="U13" s="4">
        <v>75</v>
      </c>
      <c r="V13">
        <v>1</v>
      </c>
    </row>
    <row r="14" spans="1:22" ht="17.399999999999999" x14ac:dyDescent="0.3">
      <c r="A14" s="3" t="s">
        <v>18</v>
      </c>
      <c r="B14" s="4">
        <v>138</v>
      </c>
      <c r="C14">
        <f t="shared" si="0"/>
        <v>0</v>
      </c>
      <c r="E14" t="s">
        <v>68</v>
      </c>
      <c r="F14">
        <v>15</v>
      </c>
      <c r="G14">
        <v>777703.07129628712</v>
      </c>
      <c r="H14">
        <v>51846.871419752475</v>
      </c>
      <c r="O14" s="4">
        <v>138</v>
      </c>
      <c r="P14" s="4">
        <v>189</v>
      </c>
      <c r="R14" s="4">
        <v>138</v>
      </c>
      <c r="S14">
        <v>0</v>
      </c>
      <c r="U14" s="4">
        <v>189</v>
      </c>
      <c r="V14">
        <v>1</v>
      </c>
    </row>
    <row r="15" spans="1:22" ht="18" thickBot="1" x14ac:dyDescent="0.35">
      <c r="A15" s="3" t="s">
        <v>18</v>
      </c>
      <c r="B15" s="4">
        <v>316</v>
      </c>
      <c r="C15">
        <f t="shared" si="0"/>
        <v>0</v>
      </c>
      <c r="E15" s="33" t="s">
        <v>35</v>
      </c>
      <c r="F15" s="33">
        <v>16</v>
      </c>
      <c r="G15" s="33">
        <v>814805.05882352928</v>
      </c>
      <c r="H15" s="33"/>
      <c r="I15" s="33"/>
      <c r="J15" s="33"/>
      <c r="O15" s="4">
        <v>316</v>
      </c>
      <c r="P15" s="4">
        <v>273</v>
      </c>
      <c r="R15" s="4">
        <v>316</v>
      </c>
      <c r="S15">
        <v>0</v>
      </c>
      <c r="U15" s="4">
        <v>273</v>
      </c>
      <c r="V15">
        <v>1</v>
      </c>
    </row>
    <row r="16" spans="1:22" ht="18" thickBot="1" x14ac:dyDescent="0.35">
      <c r="A16" s="3" t="s">
        <v>18</v>
      </c>
      <c r="B16" s="4">
        <v>656</v>
      </c>
      <c r="C16">
        <f t="shared" si="0"/>
        <v>0</v>
      </c>
      <c r="O16" s="4">
        <v>656</v>
      </c>
      <c r="P16" s="4">
        <v>277</v>
      </c>
      <c r="R16" s="4">
        <v>656</v>
      </c>
      <c r="S16">
        <v>0</v>
      </c>
      <c r="U16" s="4">
        <v>277</v>
      </c>
      <c r="V16">
        <v>1</v>
      </c>
    </row>
    <row r="17" spans="1:22" ht="17.399999999999999" x14ac:dyDescent="0.3">
      <c r="A17" s="3" t="s">
        <v>18</v>
      </c>
      <c r="B17" s="4">
        <v>416</v>
      </c>
      <c r="C17">
        <f t="shared" si="0"/>
        <v>0</v>
      </c>
      <c r="E17" s="34"/>
      <c r="F17" s="34" t="s">
        <v>75</v>
      </c>
      <c r="G17" s="34" t="s">
        <v>46</v>
      </c>
      <c r="H17" s="34" t="s">
        <v>76</v>
      </c>
      <c r="I17" s="34" t="s">
        <v>77</v>
      </c>
      <c r="J17" s="34" t="s">
        <v>78</v>
      </c>
      <c r="K17" s="34" t="s">
        <v>79</v>
      </c>
      <c r="L17" s="34" t="s">
        <v>80</v>
      </c>
      <c r="M17" s="34" t="s">
        <v>81</v>
      </c>
      <c r="O17" s="4">
        <v>416</v>
      </c>
      <c r="P17" s="4">
        <v>466</v>
      </c>
      <c r="R17" s="4">
        <v>416</v>
      </c>
      <c r="S17">
        <v>0</v>
      </c>
      <c r="U17" s="4">
        <v>466</v>
      </c>
      <c r="V17">
        <v>1</v>
      </c>
    </row>
    <row r="18" spans="1:22" ht="17.399999999999999" x14ac:dyDescent="0.3">
      <c r="A18" s="3" t="s">
        <v>18</v>
      </c>
      <c r="B18" s="4">
        <v>690</v>
      </c>
      <c r="C18">
        <f t="shared" si="0"/>
        <v>0</v>
      </c>
      <c r="E18" t="s">
        <v>69</v>
      </c>
      <c r="F18">
        <v>370.76470588235293</v>
      </c>
      <c r="G18">
        <v>55.225138894056144</v>
      </c>
      <c r="H18">
        <v>6.7136944027180734</v>
      </c>
      <c r="I18">
        <v>6.9411389773232665E-6</v>
      </c>
      <c r="J18">
        <v>253.05510868314155</v>
      </c>
      <c r="K18">
        <v>488.4743030815643</v>
      </c>
      <c r="L18">
        <v>253.05510868314155</v>
      </c>
      <c r="M18">
        <v>488.4743030815643</v>
      </c>
      <c r="O18" s="4">
        <v>690</v>
      </c>
      <c r="P18" s="4">
        <v>702</v>
      </c>
      <c r="R18" s="4">
        <v>690</v>
      </c>
      <c r="S18">
        <v>0</v>
      </c>
      <c r="U18" s="4">
        <v>702</v>
      </c>
      <c r="V18">
        <v>1</v>
      </c>
    </row>
    <row r="19" spans="1:22" ht="18" thickBot="1" x14ac:dyDescent="0.35">
      <c r="A19" s="3" t="s">
        <v>11</v>
      </c>
      <c r="B19" s="4">
        <v>31</v>
      </c>
      <c r="C19">
        <f t="shared" si="0"/>
        <v>1</v>
      </c>
      <c r="E19" s="33" t="s">
        <v>107</v>
      </c>
      <c r="F19" s="33">
        <v>0</v>
      </c>
      <c r="G19" s="33">
        <v>0</v>
      </c>
      <c r="H19" s="33">
        <v>65535</v>
      </c>
      <c r="I19" s="33" t="e">
        <v>#NUM!</v>
      </c>
      <c r="J19" s="33">
        <v>0</v>
      </c>
      <c r="K19" s="33">
        <v>0</v>
      </c>
      <c r="L19" s="33">
        <v>0</v>
      </c>
      <c r="M19" s="33">
        <v>0</v>
      </c>
      <c r="P19" s="4">
        <v>762</v>
      </c>
      <c r="U19" s="4">
        <v>762</v>
      </c>
      <c r="V19">
        <v>1</v>
      </c>
    </row>
    <row r="20" spans="1:22" ht="17.399999999999999" x14ac:dyDescent="0.3">
      <c r="A20" s="3" t="s">
        <v>11</v>
      </c>
      <c r="B20" s="4">
        <v>49</v>
      </c>
      <c r="C20">
        <f t="shared" si="0"/>
        <v>1</v>
      </c>
      <c r="P20" s="4">
        <v>1252</v>
      </c>
      <c r="U20" s="4">
        <v>1252</v>
      </c>
      <c r="V20">
        <v>1</v>
      </c>
    </row>
    <row r="21" spans="1:22" ht="17.399999999999999" x14ac:dyDescent="0.3">
      <c r="A21" s="3" t="s">
        <v>11</v>
      </c>
      <c r="B21" s="4">
        <v>113</v>
      </c>
      <c r="C21">
        <f t="shared" si="0"/>
        <v>1</v>
      </c>
      <c r="P21" s="4">
        <v>176</v>
      </c>
      <c r="U21" s="4">
        <v>176</v>
      </c>
      <c r="V21">
        <v>1</v>
      </c>
    </row>
    <row r="22" spans="1:22" ht="17.399999999999999" x14ac:dyDescent="0.3">
      <c r="A22" s="3" t="s">
        <v>11</v>
      </c>
      <c r="B22" s="4">
        <v>127</v>
      </c>
      <c r="C22">
        <f t="shared" si="0"/>
        <v>1</v>
      </c>
      <c r="P22" s="4">
        <v>272</v>
      </c>
      <c r="U22" s="4">
        <v>272</v>
      </c>
      <c r="V22">
        <v>1</v>
      </c>
    </row>
    <row r="23" spans="1:22" ht="17.399999999999999" x14ac:dyDescent="0.3">
      <c r="A23" s="3" t="s">
        <v>11</v>
      </c>
      <c r="B23" s="4">
        <v>139</v>
      </c>
      <c r="C23">
        <f t="shared" si="0"/>
        <v>1</v>
      </c>
      <c r="E23" t="s">
        <v>60</v>
      </c>
      <c r="P23" s="4">
        <v>613</v>
      </c>
      <c r="U23" s="4">
        <v>613</v>
      </c>
      <c r="V23">
        <v>1</v>
      </c>
    </row>
    <row r="24" spans="1:22" ht="18" thickBot="1" x14ac:dyDescent="0.35">
      <c r="A24" s="3" t="s">
        <v>11</v>
      </c>
      <c r="B24" s="4">
        <v>265</v>
      </c>
      <c r="C24">
        <f t="shared" si="0"/>
        <v>1</v>
      </c>
      <c r="P24" s="4">
        <v>638</v>
      </c>
      <c r="U24" s="4">
        <v>638</v>
      </c>
      <c r="V24">
        <v>1</v>
      </c>
    </row>
    <row r="25" spans="1:22" ht="17.399999999999999" x14ac:dyDescent="0.3">
      <c r="A25" s="3" t="s">
        <v>11</v>
      </c>
      <c r="B25" s="4">
        <v>265</v>
      </c>
      <c r="C25">
        <f t="shared" si="0"/>
        <v>1</v>
      </c>
      <c r="E25" s="35" t="s">
        <v>61</v>
      </c>
      <c r="F25" s="35"/>
    </row>
    <row r="26" spans="1:22" ht="18" thickBot="1" x14ac:dyDescent="0.35">
      <c r="A26" s="3" t="s">
        <v>11</v>
      </c>
      <c r="B26" s="4">
        <v>303</v>
      </c>
      <c r="C26">
        <f t="shared" si="0"/>
        <v>1</v>
      </c>
      <c r="E26" t="s">
        <v>62</v>
      </c>
      <c r="F26">
        <v>0.18860582685304453</v>
      </c>
    </row>
    <row r="27" spans="1:22" ht="17.399999999999999" x14ac:dyDescent="0.3">
      <c r="A27" s="3" t="s">
        <v>11</v>
      </c>
      <c r="B27" s="4">
        <v>590</v>
      </c>
      <c r="C27">
        <f t="shared" si="0"/>
        <v>1</v>
      </c>
      <c r="E27" t="s">
        <v>63</v>
      </c>
      <c r="F27">
        <v>3.5572157922920608E-2</v>
      </c>
      <c r="P27" s="34" t="s">
        <v>18</v>
      </c>
      <c r="Q27" s="34"/>
      <c r="R27" s="34" t="s">
        <v>11</v>
      </c>
      <c r="S27" s="34"/>
    </row>
    <row r="28" spans="1:22" ht="17.399999999999999" x14ac:dyDescent="0.3">
      <c r="A28" s="3" t="s">
        <v>11</v>
      </c>
      <c r="B28" s="4">
        <v>957</v>
      </c>
      <c r="C28">
        <f t="shared" si="0"/>
        <v>1</v>
      </c>
      <c r="E28" t="s">
        <v>64</v>
      </c>
      <c r="F28">
        <v>-1.0352977414083173E-2</v>
      </c>
    </row>
    <row r="29" spans="1:22" ht="17.399999999999999" x14ac:dyDescent="0.3">
      <c r="A29" s="3" t="s">
        <v>11</v>
      </c>
      <c r="B29" s="4">
        <v>972</v>
      </c>
      <c r="C29">
        <f t="shared" si="0"/>
        <v>1</v>
      </c>
      <c r="E29" t="s">
        <v>46</v>
      </c>
      <c r="F29">
        <v>338.98859954761963</v>
      </c>
      <c r="P29" t="s">
        <v>45</v>
      </c>
      <c r="Q29">
        <v>370.76470588235293</v>
      </c>
      <c r="R29" t="s">
        <v>45</v>
      </c>
      <c r="S29">
        <v>413.30434782608694</v>
      </c>
    </row>
    <row r="30" spans="1:22" ht="18" thickBot="1" x14ac:dyDescent="0.35">
      <c r="A30" s="3" t="s">
        <v>11</v>
      </c>
      <c r="B30" s="4">
        <v>75</v>
      </c>
      <c r="C30">
        <f t="shared" si="0"/>
        <v>1</v>
      </c>
      <c r="E30" s="33" t="s">
        <v>65</v>
      </c>
      <c r="F30" s="33">
        <v>23</v>
      </c>
      <c r="P30" t="s">
        <v>46</v>
      </c>
      <c r="Q30">
        <v>54.732137121713379</v>
      </c>
      <c r="R30" t="s">
        <v>46</v>
      </c>
      <c r="S30">
        <v>70.320931016744183</v>
      </c>
    </row>
    <row r="31" spans="1:22" ht="17.399999999999999" x14ac:dyDescent="0.3">
      <c r="A31" s="3" t="s">
        <v>11</v>
      </c>
      <c r="B31" s="4">
        <v>189</v>
      </c>
      <c r="C31">
        <f t="shared" si="0"/>
        <v>1</v>
      </c>
      <c r="P31" t="s">
        <v>47</v>
      </c>
      <c r="Q31">
        <v>316</v>
      </c>
      <c r="R31" t="s">
        <v>47</v>
      </c>
      <c r="S31">
        <v>273</v>
      </c>
    </row>
    <row r="32" spans="1:22" ht="18" thickBot="1" x14ac:dyDescent="0.35">
      <c r="A32" s="3" t="s">
        <v>11</v>
      </c>
      <c r="B32" s="4">
        <v>273</v>
      </c>
      <c r="C32">
        <f t="shared" si="0"/>
        <v>1</v>
      </c>
      <c r="E32" t="s">
        <v>66</v>
      </c>
      <c r="P32" t="s">
        <v>48</v>
      </c>
      <c r="Q32" t="e">
        <v>#N/A</v>
      </c>
      <c r="R32" t="s">
        <v>48</v>
      </c>
      <c r="S32">
        <v>265</v>
      </c>
    </row>
    <row r="33" spans="1:21" ht="17.399999999999999" x14ac:dyDescent="0.3">
      <c r="A33" s="3" t="s">
        <v>11</v>
      </c>
      <c r="B33" s="4">
        <v>277</v>
      </c>
      <c r="C33">
        <f t="shared" si="0"/>
        <v>1</v>
      </c>
      <c r="E33" s="34"/>
      <c r="F33" s="34" t="s">
        <v>70</v>
      </c>
      <c r="G33" s="34" t="s">
        <v>71</v>
      </c>
      <c r="H33" s="34" t="s">
        <v>72</v>
      </c>
      <c r="I33" s="34" t="s">
        <v>73</v>
      </c>
      <c r="J33" s="34" t="s">
        <v>74</v>
      </c>
      <c r="P33" t="s">
        <v>49</v>
      </c>
      <c r="Q33">
        <v>225.66638246861362</v>
      </c>
      <c r="R33" t="s">
        <v>49</v>
      </c>
      <c r="S33">
        <v>337.24733771880091</v>
      </c>
    </row>
    <row r="34" spans="1:21" ht="17.399999999999999" x14ac:dyDescent="0.3">
      <c r="A34" s="3" t="s">
        <v>11</v>
      </c>
      <c r="B34" s="4">
        <v>466</v>
      </c>
      <c r="C34">
        <f t="shared" si="0"/>
        <v>1</v>
      </c>
      <c r="E34" t="s">
        <v>67</v>
      </c>
      <c r="F34">
        <v>1</v>
      </c>
      <c r="G34">
        <v>89008.186476832256</v>
      </c>
      <c r="H34">
        <v>89008.186476832256</v>
      </c>
      <c r="I34">
        <v>0.77456838530552241</v>
      </c>
      <c r="J34">
        <v>0.38876842675165801</v>
      </c>
      <c r="P34" t="s">
        <v>50</v>
      </c>
      <c r="Q34">
        <v>50925.316176470602</v>
      </c>
      <c r="R34" t="s">
        <v>50</v>
      </c>
      <c r="S34">
        <v>113735.76679841896</v>
      </c>
    </row>
    <row r="35" spans="1:21" ht="17.399999999999999" x14ac:dyDescent="0.3">
      <c r="A35" s="3" t="s">
        <v>11</v>
      </c>
      <c r="B35" s="4">
        <v>702</v>
      </c>
      <c r="C35">
        <f t="shared" si="0"/>
        <v>1</v>
      </c>
      <c r="E35" t="s">
        <v>68</v>
      </c>
      <c r="F35">
        <v>21</v>
      </c>
      <c r="G35">
        <v>2413178.683088385</v>
      </c>
      <c r="H35">
        <v>114913.27062325642</v>
      </c>
      <c r="P35" t="s">
        <v>51</v>
      </c>
      <c r="Q35">
        <v>-1.3988576218932209</v>
      </c>
      <c r="R35" t="s">
        <v>51</v>
      </c>
      <c r="S35">
        <v>0.1773358018527289</v>
      </c>
    </row>
    <row r="36" spans="1:21" ht="18" thickBot="1" x14ac:dyDescent="0.35">
      <c r="A36" s="3" t="s">
        <v>11</v>
      </c>
      <c r="B36" s="4">
        <v>762</v>
      </c>
      <c r="C36">
        <f t="shared" si="0"/>
        <v>1</v>
      </c>
      <c r="E36" s="33" t="s">
        <v>35</v>
      </c>
      <c r="F36" s="33">
        <v>22</v>
      </c>
      <c r="G36" s="33">
        <v>2502186.8695652173</v>
      </c>
      <c r="H36" s="33"/>
      <c r="I36" s="33"/>
      <c r="J36" s="33"/>
      <c r="P36" t="s">
        <v>52</v>
      </c>
      <c r="Q36">
        <v>0.35656990181918469</v>
      </c>
      <c r="R36" t="s">
        <v>52</v>
      </c>
      <c r="S36">
        <v>0.98863786743606386</v>
      </c>
    </row>
    <row r="37" spans="1:21" ht="18" thickBot="1" x14ac:dyDescent="0.35">
      <c r="A37" s="3" t="s">
        <v>11</v>
      </c>
      <c r="B37" s="4">
        <v>1252</v>
      </c>
      <c r="C37">
        <f t="shared" si="0"/>
        <v>1</v>
      </c>
      <c r="P37" t="s">
        <v>53</v>
      </c>
      <c r="Q37">
        <v>662</v>
      </c>
      <c r="R37" t="s">
        <v>53</v>
      </c>
      <c r="S37">
        <v>1221</v>
      </c>
    </row>
    <row r="38" spans="1:21" ht="17.399999999999999" x14ac:dyDescent="0.3">
      <c r="A38" s="3" t="s">
        <v>11</v>
      </c>
      <c r="B38" s="4">
        <v>176</v>
      </c>
      <c r="C38">
        <f t="shared" si="0"/>
        <v>1</v>
      </c>
      <c r="E38" s="34"/>
      <c r="F38" s="34" t="s">
        <v>75</v>
      </c>
      <c r="G38" s="34" t="s">
        <v>46</v>
      </c>
      <c r="H38" s="34" t="s">
        <v>76</v>
      </c>
      <c r="I38" s="34" t="s">
        <v>77</v>
      </c>
      <c r="J38" s="34" t="s">
        <v>78</v>
      </c>
      <c r="K38" s="34" t="s">
        <v>79</v>
      </c>
      <c r="L38" s="34" t="s">
        <v>80</v>
      </c>
      <c r="M38" s="34" t="s">
        <v>81</v>
      </c>
      <c r="P38" t="s">
        <v>54</v>
      </c>
      <c r="Q38">
        <v>78</v>
      </c>
      <c r="R38" t="s">
        <v>54</v>
      </c>
      <c r="S38">
        <v>31</v>
      </c>
    </row>
    <row r="39" spans="1:21" ht="17.399999999999999" x14ac:dyDescent="0.3">
      <c r="A39" s="3" t="s">
        <v>11</v>
      </c>
      <c r="B39" s="4">
        <v>272</v>
      </c>
      <c r="C39">
        <f t="shared" si="0"/>
        <v>1</v>
      </c>
      <c r="E39" t="s">
        <v>69</v>
      </c>
      <c r="F39">
        <v>413.30434782608694</v>
      </c>
      <c r="G39">
        <v>70.684009206700267</v>
      </c>
      <c r="H39">
        <v>5.8472114480301585</v>
      </c>
      <c r="I39">
        <v>8.3648101784817519E-6</v>
      </c>
      <c r="J39">
        <v>266.30890367897427</v>
      </c>
      <c r="K39">
        <v>560.2997919731996</v>
      </c>
      <c r="L39">
        <v>266.30890367897427</v>
      </c>
      <c r="M39">
        <v>560.2997919731996</v>
      </c>
      <c r="P39" t="s">
        <v>55</v>
      </c>
      <c r="Q39">
        <v>740</v>
      </c>
      <c r="R39" t="s">
        <v>55</v>
      </c>
      <c r="S39">
        <v>1252</v>
      </c>
    </row>
    <row r="40" spans="1:21" ht="18" thickBot="1" x14ac:dyDescent="0.35">
      <c r="A40" s="3" t="s">
        <v>11</v>
      </c>
      <c r="B40" s="4">
        <v>613</v>
      </c>
      <c r="C40">
        <f t="shared" si="0"/>
        <v>1</v>
      </c>
      <c r="E40" s="33" t="s">
        <v>107</v>
      </c>
      <c r="F40" s="33">
        <v>0</v>
      </c>
      <c r="G40" s="33">
        <v>0</v>
      </c>
      <c r="H40" s="33">
        <v>65535</v>
      </c>
      <c r="I40" s="33" t="e">
        <v>#NUM!</v>
      </c>
      <c r="J40" s="33">
        <v>0</v>
      </c>
      <c r="K40" s="33">
        <v>0</v>
      </c>
      <c r="L40" s="33">
        <v>0</v>
      </c>
      <c r="M40" s="33">
        <v>0</v>
      </c>
      <c r="P40" t="s">
        <v>56</v>
      </c>
      <c r="Q40">
        <v>6303</v>
      </c>
      <c r="R40" t="s">
        <v>56</v>
      </c>
      <c r="S40">
        <v>9506</v>
      </c>
    </row>
    <row r="41" spans="1:21" ht="18" thickBot="1" x14ac:dyDescent="0.35">
      <c r="A41" s="3" t="s">
        <v>11</v>
      </c>
      <c r="B41" s="4">
        <v>638</v>
      </c>
      <c r="C41">
        <f t="shared" si="0"/>
        <v>1</v>
      </c>
      <c r="P41" s="33" t="s">
        <v>57</v>
      </c>
      <c r="Q41" s="33">
        <v>17</v>
      </c>
      <c r="R41" s="33" t="s">
        <v>57</v>
      </c>
      <c r="S41" s="33">
        <v>23</v>
      </c>
    </row>
    <row r="43" spans="1:21" ht="15" thickBot="1" x14ac:dyDescent="0.35"/>
    <row r="44" spans="1:21" x14ac:dyDescent="0.3">
      <c r="E44" t="s">
        <v>60</v>
      </c>
      <c r="R44" s="34" t="s">
        <v>9</v>
      </c>
      <c r="S44" s="34"/>
      <c r="T44" s="34" t="s">
        <v>92</v>
      </c>
      <c r="U44" s="34"/>
    </row>
    <row r="45" spans="1:21" ht="15" thickBot="1" x14ac:dyDescent="0.35"/>
    <row r="46" spans="1:21" x14ac:dyDescent="0.3">
      <c r="E46" s="35" t="s">
        <v>61</v>
      </c>
      <c r="F46" s="35"/>
      <c r="R46" t="s">
        <v>45</v>
      </c>
      <c r="S46">
        <v>395.22500000000002</v>
      </c>
      <c r="T46" t="s">
        <v>45</v>
      </c>
      <c r="U46">
        <v>0.57499999999999996</v>
      </c>
    </row>
    <row r="47" spans="1:21" x14ac:dyDescent="0.3">
      <c r="E47" t="s">
        <v>62</v>
      </c>
      <c r="F47">
        <v>7.2832474801820646E-2</v>
      </c>
      <c r="R47" t="s">
        <v>46</v>
      </c>
      <c r="S47">
        <v>46.234359621556173</v>
      </c>
      <c r="T47" t="s">
        <v>46</v>
      </c>
      <c r="U47">
        <v>7.9158231669395188E-2</v>
      </c>
    </row>
    <row r="48" spans="1:21" x14ac:dyDescent="0.3">
      <c r="E48" t="s">
        <v>63</v>
      </c>
      <c r="F48">
        <v>5.30456938575784E-3</v>
      </c>
      <c r="R48" t="s">
        <v>47</v>
      </c>
      <c r="S48">
        <v>282.5</v>
      </c>
      <c r="T48" t="s">
        <v>47</v>
      </c>
      <c r="U48">
        <v>1</v>
      </c>
    </row>
    <row r="49" spans="5:21" x14ac:dyDescent="0.3">
      <c r="E49" t="s">
        <v>64</v>
      </c>
      <c r="F49">
        <v>-2.0871626156722216E-2</v>
      </c>
      <c r="R49" t="s">
        <v>48</v>
      </c>
      <c r="S49">
        <v>265</v>
      </c>
      <c r="T49" t="s">
        <v>48</v>
      </c>
      <c r="U49">
        <v>1</v>
      </c>
    </row>
    <row r="50" spans="5:21" x14ac:dyDescent="0.3">
      <c r="E50" t="s">
        <v>46</v>
      </c>
      <c r="F50">
        <v>295.44756095352699</v>
      </c>
      <c r="R50" t="s">
        <v>49</v>
      </c>
      <c r="S50">
        <v>292.41176512687611</v>
      </c>
      <c r="T50" t="s">
        <v>49</v>
      </c>
      <c r="U50">
        <v>0.50064061525312309</v>
      </c>
    </row>
    <row r="51" spans="5:21" ht="15" thickBot="1" x14ac:dyDescent="0.35">
      <c r="E51" s="33" t="s">
        <v>65</v>
      </c>
      <c r="F51" s="33">
        <v>40</v>
      </c>
      <c r="R51" t="s">
        <v>50</v>
      </c>
      <c r="S51">
        <v>85504.64038461537</v>
      </c>
      <c r="T51" t="s">
        <v>50</v>
      </c>
      <c r="U51">
        <v>0.25064102564102564</v>
      </c>
    </row>
    <row r="52" spans="5:21" x14ac:dyDescent="0.3">
      <c r="R52" t="s">
        <v>51</v>
      </c>
      <c r="S52">
        <v>0.47143125149810761</v>
      </c>
      <c r="T52" t="s">
        <v>51</v>
      </c>
      <c r="U52">
        <v>-2.0033979328635376</v>
      </c>
    </row>
    <row r="53" spans="5:21" ht="15" thickBot="1" x14ac:dyDescent="0.35">
      <c r="E53" t="s">
        <v>66</v>
      </c>
      <c r="R53" t="s">
        <v>52</v>
      </c>
      <c r="S53">
        <v>0.966576351971141</v>
      </c>
      <c r="T53" t="s">
        <v>52</v>
      </c>
      <c r="U53">
        <v>-0.3153853922983732</v>
      </c>
    </row>
    <row r="54" spans="5:21" x14ac:dyDescent="0.3">
      <c r="E54" s="34"/>
      <c r="F54" s="34" t="s">
        <v>70</v>
      </c>
      <c r="G54" s="34" t="s">
        <v>71</v>
      </c>
      <c r="H54" s="34" t="s">
        <v>72</v>
      </c>
      <c r="I54" s="34" t="s">
        <v>73</v>
      </c>
      <c r="J54" s="34" t="s">
        <v>74</v>
      </c>
      <c r="R54" t="s">
        <v>53</v>
      </c>
      <c r="S54">
        <v>1221</v>
      </c>
      <c r="T54" t="s">
        <v>53</v>
      </c>
      <c r="U54">
        <v>1</v>
      </c>
    </row>
    <row r="55" spans="5:21" x14ac:dyDescent="0.3">
      <c r="E55" t="s">
        <v>67</v>
      </c>
      <c r="F55">
        <v>1</v>
      </c>
      <c r="G55">
        <v>17689.046611254103</v>
      </c>
      <c r="H55">
        <v>17689.046611254103</v>
      </c>
      <c r="I55">
        <v>0.20264860021958944</v>
      </c>
      <c r="J55">
        <v>0.65514921244780588</v>
      </c>
      <c r="R55" t="s">
        <v>54</v>
      </c>
      <c r="S55">
        <v>31</v>
      </c>
      <c r="T55" t="s">
        <v>54</v>
      </c>
      <c r="U55">
        <v>0</v>
      </c>
    </row>
    <row r="56" spans="5:21" x14ac:dyDescent="0.3">
      <c r="E56" t="s">
        <v>68</v>
      </c>
      <c r="F56">
        <v>38</v>
      </c>
      <c r="G56">
        <v>3316991.9283887455</v>
      </c>
      <c r="H56">
        <v>87289.261273388038</v>
      </c>
      <c r="R56" t="s">
        <v>55</v>
      </c>
      <c r="S56">
        <v>1252</v>
      </c>
      <c r="T56" t="s">
        <v>55</v>
      </c>
      <c r="U56">
        <v>1</v>
      </c>
    </row>
    <row r="57" spans="5:21" ht="15" thickBot="1" x14ac:dyDescent="0.35">
      <c r="E57" s="33" t="s">
        <v>35</v>
      </c>
      <c r="F57" s="33">
        <v>39</v>
      </c>
      <c r="G57" s="33">
        <v>3334680.9749999996</v>
      </c>
      <c r="H57" s="33"/>
      <c r="I57" s="33"/>
      <c r="J57" s="33"/>
      <c r="R57" t="s">
        <v>56</v>
      </c>
      <c r="S57">
        <v>15809</v>
      </c>
      <c r="T57" t="s">
        <v>56</v>
      </c>
      <c r="U57">
        <v>23</v>
      </c>
    </row>
    <row r="58" spans="5:21" ht="15" thickBot="1" x14ac:dyDescent="0.35">
      <c r="R58" s="33" t="s">
        <v>57</v>
      </c>
      <c r="S58" s="33">
        <v>40</v>
      </c>
      <c r="T58" s="33" t="s">
        <v>57</v>
      </c>
      <c r="U58" s="33">
        <v>40</v>
      </c>
    </row>
    <row r="59" spans="5:21" x14ac:dyDescent="0.3">
      <c r="E59" s="34"/>
      <c r="F59" s="34" t="s">
        <v>75</v>
      </c>
      <c r="G59" s="34" t="s">
        <v>46</v>
      </c>
      <c r="H59" s="34" t="s">
        <v>76</v>
      </c>
      <c r="I59" s="34" t="s">
        <v>77</v>
      </c>
      <c r="J59" s="34" t="s">
        <v>78</v>
      </c>
      <c r="K59" s="34" t="s">
        <v>79</v>
      </c>
      <c r="L59" s="34" t="s">
        <v>80</v>
      </c>
      <c r="M59" s="34" t="s">
        <v>81</v>
      </c>
    </row>
    <row r="60" spans="5:21" x14ac:dyDescent="0.3">
      <c r="E60" t="s">
        <v>69</v>
      </c>
      <c r="F60">
        <v>370.76470588235298</v>
      </c>
      <c r="G60">
        <v>71.656558861323788</v>
      </c>
      <c r="H60">
        <v>5.1741907757514589</v>
      </c>
      <c r="I60">
        <v>7.6957603077477211E-6</v>
      </c>
      <c r="J60">
        <v>225.70358631747453</v>
      </c>
      <c r="K60">
        <v>515.82582544723141</v>
      </c>
      <c r="L60">
        <v>225.70358631747453</v>
      </c>
      <c r="M60">
        <v>515.82582544723141</v>
      </c>
    </row>
    <row r="61" spans="5:21" ht="15" thickBot="1" x14ac:dyDescent="0.35">
      <c r="E61" s="33" t="s">
        <v>92</v>
      </c>
      <c r="F61" s="33">
        <v>42.539641943733962</v>
      </c>
      <c r="G61" s="33">
        <v>94.49787140778551</v>
      </c>
      <c r="H61" s="33">
        <v>0.45016508107535208</v>
      </c>
      <c r="I61" s="33">
        <v>0.65514921244781466</v>
      </c>
      <c r="J61" s="33">
        <v>-148.76129743629087</v>
      </c>
      <c r="K61" s="33">
        <v>233.84058132375878</v>
      </c>
      <c r="L61" s="33">
        <v>-148.76129743629087</v>
      </c>
      <c r="M61" s="33">
        <v>233.84058132375878</v>
      </c>
    </row>
    <row r="66" spans="5:10" x14ac:dyDescent="0.3">
      <c r="E66" t="s">
        <v>60</v>
      </c>
    </row>
    <row r="67" spans="5:10" ht="15" thickBot="1" x14ac:dyDescent="0.35"/>
    <row r="68" spans="5:10" x14ac:dyDescent="0.3">
      <c r="E68" s="35" t="s">
        <v>61</v>
      </c>
      <c r="F68" s="35"/>
    </row>
    <row r="69" spans="5:10" x14ac:dyDescent="0.3">
      <c r="E69" t="s">
        <v>62</v>
      </c>
      <c r="F69">
        <v>7.2832474801820646E-2</v>
      </c>
    </row>
    <row r="70" spans="5:10" x14ac:dyDescent="0.3">
      <c r="E70" t="s">
        <v>63</v>
      </c>
      <c r="F70">
        <v>5.30456938575784E-3</v>
      </c>
    </row>
    <row r="71" spans="5:10" x14ac:dyDescent="0.3">
      <c r="E71" t="s">
        <v>64</v>
      </c>
      <c r="F71">
        <v>-2.0871626156722216E-2</v>
      </c>
    </row>
    <row r="72" spans="5:10" x14ac:dyDescent="0.3">
      <c r="E72" t="s">
        <v>46</v>
      </c>
      <c r="F72">
        <v>295.44756095352699</v>
      </c>
    </row>
    <row r="73" spans="5:10" ht="15" thickBot="1" x14ac:dyDescent="0.35">
      <c r="E73" s="33" t="s">
        <v>65</v>
      </c>
      <c r="F73" s="33">
        <v>40</v>
      </c>
    </row>
    <row r="75" spans="5:10" ht="15" thickBot="1" x14ac:dyDescent="0.35">
      <c r="E75" t="s">
        <v>66</v>
      </c>
    </row>
    <row r="76" spans="5:10" x14ac:dyDescent="0.3">
      <c r="E76" s="34"/>
      <c r="F76" s="34" t="s">
        <v>70</v>
      </c>
      <c r="G76" s="34" t="s">
        <v>71</v>
      </c>
      <c r="H76" s="34" t="s">
        <v>72</v>
      </c>
      <c r="I76" s="34" t="s">
        <v>73</v>
      </c>
      <c r="J76" s="34" t="s">
        <v>74</v>
      </c>
    </row>
    <row r="77" spans="5:10" x14ac:dyDescent="0.3">
      <c r="E77" t="s">
        <v>67</v>
      </c>
      <c r="F77">
        <v>1</v>
      </c>
      <c r="G77">
        <v>17689.046611254103</v>
      </c>
      <c r="H77">
        <v>17689.046611254103</v>
      </c>
      <c r="I77">
        <v>0.20264860021958944</v>
      </c>
      <c r="J77">
        <v>0.65514921244780588</v>
      </c>
    </row>
    <row r="78" spans="5:10" x14ac:dyDescent="0.3">
      <c r="E78" t="s">
        <v>68</v>
      </c>
      <c r="F78">
        <v>38</v>
      </c>
      <c r="G78">
        <v>3316991.9283887455</v>
      </c>
      <c r="H78">
        <v>87289.261273388038</v>
      </c>
    </row>
    <row r="79" spans="5:10" ht="15" thickBot="1" x14ac:dyDescent="0.35">
      <c r="E79" s="33" t="s">
        <v>35</v>
      </c>
      <c r="F79" s="33">
        <v>39</v>
      </c>
      <c r="G79" s="33">
        <v>3334680.9749999996</v>
      </c>
      <c r="H79" s="33"/>
      <c r="I79" s="33"/>
      <c r="J79" s="33"/>
    </row>
    <row r="80" spans="5:10" ht="15" thickBot="1" x14ac:dyDescent="0.35"/>
    <row r="81" spans="5:13" x14ac:dyDescent="0.3">
      <c r="E81" s="34"/>
      <c r="F81" s="34" t="s">
        <v>75</v>
      </c>
      <c r="G81" s="34" t="s">
        <v>46</v>
      </c>
      <c r="H81" s="34" t="s">
        <v>76</v>
      </c>
      <c r="I81" s="34" t="s">
        <v>77</v>
      </c>
      <c r="J81" s="34" t="s">
        <v>78</v>
      </c>
      <c r="K81" s="34" t="s">
        <v>79</v>
      </c>
      <c r="L81" s="34" t="s">
        <v>80</v>
      </c>
      <c r="M81" s="34" t="s">
        <v>81</v>
      </c>
    </row>
    <row r="82" spans="5:13" x14ac:dyDescent="0.3">
      <c r="E82" t="s">
        <v>69</v>
      </c>
      <c r="F82" s="52">
        <v>370.76470588235298</v>
      </c>
      <c r="G82">
        <v>71.656558861323788</v>
      </c>
      <c r="H82">
        <v>5.1741907757514589</v>
      </c>
      <c r="I82">
        <v>7.6957603077477211E-6</v>
      </c>
      <c r="J82">
        <v>225.70358631747453</v>
      </c>
      <c r="K82">
        <v>515.82582544723141</v>
      </c>
      <c r="L82">
        <v>225.70358631747453</v>
      </c>
      <c r="M82">
        <v>515.82582544723141</v>
      </c>
    </row>
    <row r="83" spans="5:13" ht="15" thickBot="1" x14ac:dyDescent="0.35">
      <c r="E83" s="33" t="s">
        <v>92</v>
      </c>
      <c r="F83" s="53">
        <v>42.539641943733962</v>
      </c>
      <c r="G83" s="33">
        <v>94.49787140778551</v>
      </c>
      <c r="H83" s="33">
        <v>0.45016508107535208</v>
      </c>
      <c r="I83" s="33">
        <v>0.65514921244781466</v>
      </c>
      <c r="J83" s="33">
        <v>-148.76129743629087</v>
      </c>
      <c r="K83" s="33">
        <v>233.84058132375878</v>
      </c>
      <c r="L83" s="33">
        <v>-148.76129743629087</v>
      </c>
      <c r="M83" s="33">
        <v>233.84058132375878</v>
      </c>
    </row>
  </sheetData>
  <autoFilter ref="A1:C1" xr:uid="{C3A4F85A-526F-4A4E-8398-00A94DB8CD7D}">
    <sortState xmlns:xlrd2="http://schemas.microsoft.com/office/spreadsheetml/2017/richdata2" ref="A2:C41">
      <sortCondition ref="A1"/>
    </sortState>
  </autoFilter>
  <sortState xmlns:xlrd2="http://schemas.microsoft.com/office/spreadsheetml/2017/richdata2" ref="G4:G43">
    <sortCondition ref="G4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322EE-F0E5-42B9-BCBB-AB0CAE3FB9C1}">
  <dimension ref="A2"/>
  <sheetViews>
    <sheetView tabSelected="1" workbookViewId="0">
      <selection activeCell="A2" sqref="A2"/>
    </sheetView>
  </sheetViews>
  <sheetFormatPr defaultRowHeight="14.4" x14ac:dyDescent="0.3"/>
  <cols>
    <col min="1" max="1" width="40.109375" customWidth="1"/>
  </cols>
  <sheetData>
    <row r="2" spans="1:1" ht="172.8" x14ac:dyDescent="0.3">
      <c r="A2" s="54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F0FB-819B-415B-A1DE-BF7892EAFAD8}">
  <dimension ref="A1:AM50"/>
  <sheetViews>
    <sheetView zoomScale="68" workbookViewId="0">
      <selection activeCell="O49" sqref="O49"/>
    </sheetView>
  </sheetViews>
  <sheetFormatPr defaultColWidth="8.88671875" defaultRowHeight="14.4" x14ac:dyDescent="0.3"/>
  <cols>
    <col min="1" max="1" width="14.44140625" customWidth="1"/>
    <col min="2" max="2" width="24.44140625" bestFit="1" customWidth="1"/>
    <col min="3" max="3" width="14.109375" bestFit="1" customWidth="1"/>
    <col min="4" max="4" width="13.44140625" bestFit="1" customWidth="1"/>
    <col min="5" max="10" width="13.44140625" customWidth="1"/>
    <col min="11" max="11" width="14.109375" customWidth="1"/>
    <col min="13" max="13" width="20.44140625" customWidth="1"/>
    <col min="15" max="15" width="9.6640625" bestFit="1" customWidth="1"/>
    <col min="26" max="26" width="20.33203125" bestFit="1" customWidth="1"/>
  </cols>
  <sheetData>
    <row r="1" spans="1:39" ht="22.8" x14ac:dyDescent="0.4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39" ht="18" x14ac:dyDescent="0.35">
      <c r="A2" s="3" t="s">
        <v>11</v>
      </c>
      <c r="B2" s="3" t="s">
        <v>12</v>
      </c>
      <c r="C2" s="3" t="s">
        <v>14</v>
      </c>
      <c r="D2" s="3" t="s">
        <v>13</v>
      </c>
      <c r="E2" s="3">
        <v>58</v>
      </c>
      <c r="F2" s="2">
        <v>70.8</v>
      </c>
      <c r="G2" s="2">
        <v>169.1</v>
      </c>
      <c r="H2" s="3">
        <v>68</v>
      </c>
      <c r="I2" s="2">
        <v>97</v>
      </c>
      <c r="J2" s="4">
        <v>31</v>
      </c>
      <c r="K2" s="4">
        <v>14</v>
      </c>
      <c r="M2" s="21"/>
      <c r="N2" s="10" t="s">
        <v>32</v>
      </c>
      <c r="O2" s="22"/>
      <c r="P2" s="15"/>
      <c r="Z2" t="s">
        <v>58</v>
      </c>
    </row>
    <row r="3" spans="1:39" ht="18.600000000000001" thickBot="1" x14ac:dyDescent="0.4">
      <c r="A3" s="3" t="s">
        <v>11</v>
      </c>
      <c r="B3" s="3" t="s">
        <v>15</v>
      </c>
      <c r="C3" s="3" t="s">
        <v>17</v>
      </c>
      <c r="D3" s="3" t="s">
        <v>16</v>
      </c>
      <c r="E3" s="3">
        <v>45</v>
      </c>
      <c r="F3" s="2">
        <v>66.2</v>
      </c>
      <c r="G3" s="2">
        <v>144.19999999999999</v>
      </c>
      <c r="H3" s="3">
        <v>64</v>
      </c>
      <c r="I3" s="2">
        <v>97</v>
      </c>
      <c r="J3" s="4">
        <v>49</v>
      </c>
      <c r="K3" s="4">
        <v>14</v>
      </c>
      <c r="M3" s="15"/>
      <c r="N3" s="15"/>
      <c r="O3" s="15"/>
      <c r="P3" s="15"/>
    </row>
    <row r="4" spans="1:39" ht="18" x14ac:dyDescent="0.35">
      <c r="A4" s="3" t="s">
        <v>18</v>
      </c>
      <c r="B4" s="3" t="s">
        <v>12</v>
      </c>
      <c r="C4" s="3" t="s">
        <v>14</v>
      </c>
      <c r="D4" s="3" t="s">
        <v>19</v>
      </c>
      <c r="E4" s="3">
        <v>51</v>
      </c>
      <c r="F4" s="2">
        <v>68.7</v>
      </c>
      <c r="G4" s="2">
        <v>175.8</v>
      </c>
      <c r="H4" s="3">
        <v>72</v>
      </c>
      <c r="I4" s="2">
        <v>100</v>
      </c>
      <c r="J4" s="4">
        <v>78</v>
      </c>
      <c r="K4" s="4">
        <v>13</v>
      </c>
      <c r="M4" s="10" t="s">
        <v>0</v>
      </c>
      <c r="N4" s="10" t="s">
        <v>33</v>
      </c>
      <c r="O4" s="10" t="s">
        <v>34</v>
      </c>
      <c r="P4" s="15"/>
      <c r="Z4" s="34" t="s">
        <v>4</v>
      </c>
      <c r="AA4" s="34"/>
      <c r="AB4" s="34" t="s">
        <v>5</v>
      </c>
      <c r="AC4" s="34"/>
      <c r="AD4" s="34" t="s">
        <v>6</v>
      </c>
      <c r="AE4" s="34"/>
      <c r="AF4" s="34" t="s">
        <v>7</v>
      </c>
      <c r="AG4" s="34"/>
      <c r="AH4" s="34" t="s">
        <v>8</v>
      </c>
      <c r="AI4" s="34"/>
      <c r="AJ4" s="34" t="s">
        <v>9</v>
      </c>
      <c r="AK4" s="34"/>
      <c r="AL4" s="34" t="s">
        <v>10</v>
      </c>
      <c r="AM4" s="34"/>
    </row>
    <row r="5" spans="1:39" ht="18" x14ac:dyDescent="0.35">
      <c r="A5" s="3" t="s">
        <v>11</v>
      </c>
      <c r="B5" s="3" t="s">
        <v>15</v>
      </c>
      <c r="C5" s="3" t="s">
        <v>14</v>
      </c>
      <c r="D5" s="3" t="s">
        <v>20</v>
      </c>
      <c r="E5" s="3">
        <v>68</v>
      </c>
      <c r="F5" s="2">
        <v>67.599999999999994</v>
      </c>
      <c r="G5" s="2">
        <v>152.6</v>
      </c>
      <c r="H5" s="3">
        <v>64</v>
      </c>
      <c r="I5" s="2">
        <v>97</v>
      </c>
      <c r="J5" s="4">
        <v>113</v>
      </c>
      <c r="K5" s="4">
        <v>13</v>
      </c>
      <c r="M5" s="12" t="s">
        <v>11</v>
      </c>
      <c r="N5" s="23">
        <f>COUNTIF($A$2:$A$41,M5)</f>
        <v>23</v>
      </c>
      <c r="O5" s="24">
        <f>N5/$N$7</f>
        <v>0.57499999999999996</v>
      </c>
      <c r="P5" s="15"/>
    </row>
    <row r="6" spans="1:39" ht="18" x14ac:dyDescent="0.35">
      <c r="A6" s="3" t="s">
        <v>18</v>
      </c>
      <c r="B6" s="3" t="s">
        <v>21</v>
      </c>
      <c r="C6" s="3" t="s">
        <v>14</v>
      </c>
      <c r="D6" s="3" t="s">
        <v>20</v>
      </c>
      <c r="E6" s="3">
        <v>41</v>
      </c>
      <c r="F6" s="2">
        <v>66.5</v>
      </c>
      <c r="G6" s="2">
        <v>135</v>
      </c>
      <c r="H6" s="3">
        <v>60</v>
      </c>
      <c r="I6" s="2">
        <v>101</v>
      </c>
      <c r="J6" s="4">
        <v>121</v>
      </c>
      <c r="K6" s="4">
        <v>12</v>
      </c>
      <c r="M6" s="12" t="s">
        <v>18</v>
      </c>
      <c r="N6" s="23">
        <f>COUNTIF($A$2:$A$41,M6)</f>
        <v>17</v>
      </c>
      <c r="O6" s="24">
        <f t="shared" ref="O6" si="0">N6/$N$7</f>
        <v>0.42499999999999999</v>
      </c>
      <c r="P6" s="15"/>
      <c r="Z6" s="43" t="s">
        <v>45</v>
      </c>
      <c r="AA6" s="43">
        <v>49.85</v>
      </c>
      <c r="AB6" s="43" t="s">
        <v>45</v>
      </c>
      <c r="AC6" s="43">
        <v>68.335000000000008</v>
      </c>
      <c r="AD6" s="43" t="s">
        <v>45</v>
      </c>
      <c r="AE6" s="43">
        <v>172.5500000000001</v>
      </c>
      <c r="AF6" s="43" t="s">
        <v>45</v>
      </c>
      <c r="AG6" s="43">
        <v>69.400000000000006</v>
      </c>
      <c r="AH6" s="43" t="s">
        <v>45</v>
      </c>
      <c r="AI6" s="43">
        <v>99.275000000000006</v>
      </c>
      <c r="AJ6" s="43" t="s">
        <v>45</v>
      </c>
      <c r="AK6" s="43">
        <v>395.22500000000002</v>
      </c>
      <c r="AL6" s="43" t="s">
        <v>45</v>
      </c>
      <c r="AM6" s="43">
        <v>7.3</v>
      </c>
    </row>
    <row r="7" spans="1:39" ht="18" x14ac:dyDescent="0.35">
      <c r="A7" s="3" t="s">
        <v>11</v>
      </c>
      <c r="B7" s="3" t="s">
        <v>22</v>
      </c>
      <c r="C7" s="3" t="s">
        <v>17</v>
      </c>
      <c r="D7" s="3" t="s">
        <v>23</v>
      </c>
      <c r="E7" s="3">
        <v>56</v>
      </c>
      <c r="F7" s="2">
        <v>67.2</v>
      </c>
      <c r="G7" s="2">
        <v>201.5</v>
      </c>
      <c r="H7" s="3">
        <v>88</v>
      </c>
      <c r="I7" s="2">
        <v>99</v>
      </c>
      <c r="J7" s="4">
        <v>127</v>
      </c>
      <c r="K7" s="4">
        <v>12</v>
      </c>
      <c r="M7" s="10" t="s">
        <v>35</v>
      </c>
      <c r="N7" s="22">
        <f>SUM(N5:N6)</f>
        <v>40</v>
      </c>
      <c r="O7" s="25">
        <f>SUM(O5:O6)</f>
        <v>1</v>
      </c>
      <c r="P7" s="15"/>
      <c r="Z7" t="s">
        <v>46</v>
      </c>
      <c r="AA7">
        <v>2.2456653402750875</v>
      </c>
      <c r="AB7" t="s">
        <v>46</v>
      </c>
      <c r="AC7">
        <v>0.47743371133378165</v>
      </c>
      <c r="AD7" t="s">
        <v>46</v>
      </c>
      <c r="AE7">
        <v>4.1626898971081641</v>
      </c>
      <c r="AF7" t="s">
        <v>46</v>
      </c>
      <c r="AG7">
        <v>1.7862724402423149</v>
      </c>
      <c r="AH7" t="s">
        <v>46</v>
      </c>
      <c r="AI7">
        <v>0.36159812655516493</v>
      </c>
      <c r="AJ7" t="s">
        <v>46</v>
      </c>
      <c r="AK7">
        <v>46.234359621556173</v>
      </c>
      <c r="AL7" t="s">
        <v>46</v>
      </c>
      <c r="AM7">
        <v>0.68049755552604529</v>
      </c>
    </row>
    <row r="8" spans="1:39" ht="18" x14ac:dyDescent="0.35">
      <c r="A8" s="3" t="s">
        <v>11</v>
      </c>
      <c r="B8" s="3" t="s">
        <v>21</v>
      </c>
      <c r="C8" s="3" t="s">
        <v>14</v>
      </c>
      <c r="D8" s="3" t="s">
        <v>13</v>
      </c>
      <c r="E8" s="3">
        <v>54</v>
      </c>
      <c r="F8" s="2">
        <v>65.599999999999994</v>
      </c>
      <c r="G8" s="2">
        <v>139</v>
      </c>
      <c r="H8" s="3">
        <v>60</v>
      </c>
      <c r="I8" s="2">
        <v>99</v>
      </c>
      <c r="J8" s="4">
        <v>139</v>
      </c>
      <c r="K8" s="4">
        <v>11</v>
      </c>
      <c r="M8" s="15"/>
      <c r="N8" s="15"/>
      <c r="O8" s="15"/>
      <c r="P8" s="15"/>
      <c r="Z8" t="s">
        <v>47</v>
      </c>
      <c r="AA8">
        <v>49.5</v>
      </c>
      <c r="AB8" t="s">
        <v>47</v>
      </c>
      <c r="AC8">
        <v>68.3</v>
      </c>
      <c r="AD8" t="s">
        <v>47</v>
      </c>
      <c r="AE8">
        <v>169.95</v>
      </c>
      <c r="AF8" t="s">
        <v>47</v>
      </c>
      <c r="AG8">
        <v>66</v>
      </c>
      <c r="AH8" t="s">
        <v>47</v>
      </c>
      <c r="AI8">
        <v>99</v>
      </c>
      <c r="AJ8" t="s">
        <v>47</v>
      </c>
      <c r="AK8">
        <v>282.5</v>
      </c>
      <c r="AL8" t="s">
        <v>47</v>
      </c>
      <c r="AM8">
        <v>8</v>
      </c>
    </row>
    <row r="9" spans="1:39" ht="18" x14ac:dyDescent="0.35">
      <c r="A9" s="3" t="s">
        <v>18</v>
      </c>
      <c r="B9" s="3" t="s">
        <v>15</v>
      </c>
      <c r="C9" s="3" t="s">
        <v>17</v>
      </c>
      <c r="D9" s="3" t="s">
        <v>24</v>
      </c>
      <c r="E9" s="3">
        <v>65</v>
      </c>
      <c r="F9" s="2">
        <v>67.599999999999994</v>
      </c>
      <c r="G9" s="2">
        <v>151.30000000000001</v>
      </c>
      <c r="H9" s="3">
        <v>64</v>
      </c>
      <c r="I9" s="2">
        <v>100</v>
      </c>
      <c r="J9" s="4">
        <v>230</v>
      </c>
      <c r="K9" s="4">
        <v>9</v>
      </c>
      <c r="M9" s="15"/>
      <c r="N9" s="15"/>
      <c r="O9" s="15"/>
      <c r="P9" s="15"/>
      <c r="Z9" t="s">
        <v>48</v>
      </c>
      <c r="AA9">
        <v>68</v>
      </c>
      <c r="AB9" t="s">
        <v>48</v>
      </c>
      <c r="AC9">
        <v>68.3</v>
      </c>
      <c r="AD9" t="s">
        <v>48</v>
      </c>
      <c r="AE9" t="e">
        <v>#N/A</v>
      </c>
      <c r="AF9" t="s">
        <v>48</v>
      </c>
      <c r="AG9">
        <v>64</v>
      </c>
      <c r="AH9" t="s">
        <v>48</v>
      </c>
      <c r="AI9">
        <v>101</v>
      </c>
      <c r="AJ9" t="s">
        <v>48</v>
      </c>
      <c r="AK9">
        <v>265</v>
      </c>
      <c r="AL9" t="s">
        <v>48</v>
      </c>
      <c r="AM9">
        <v>8</v>
      </c>
    </row>
    <row r="10" spans="1:39" ht="18" x14ac:dyDescent="0.35">
      <c r="A10" s="3" t="s">
        <v>11</v>
      </c>
      <c r="B10" s="3" t="s">
        <v>22</v>
      </c>
      <c r="C10" s="3" t="s">
        <v>17</v>
      </c>
      <c r="D10" s="3" t="s">
        <v>13</v>
      </c>
      <c r="E10" s="3">
        <v>47</v>
      </c>
      <c r="F10" s="2">
        <v>71</v>
      </c>
      <c r="G10" s="2">
        <v>237.1</v>
      </c>
      <c r="H10" s="3">
        <v>64</v>
      </c>
      <c r="I10" s="2">
        <v>96</v>
      </c>
      <c r="J10" s="4">
        <v>265</v>
      </c>
      <c r="K10" s="4">
        <v>9</v>
      </c>
      <c r="M10" s="10" t="s">
        <v>1</v>
      </c>
      <c r="N10" s="10" t="s">
        <v>33</v>
      </c>
      <c r="O10" s="10" t="s">
        <v>34</v>
      </c>
      <c r="P10" s="15"/>
      <c r="Z10" s="43" t="s">
        <v>49</v>
      </c>
      <c r="AA10" s="43">
        <v>14.202834675532662</v>
      </c>
      <c r="AB10" s="43" t="s">
        <v>49</v>
      </c>
      <c r="AC10" s="43">
        <v>3.0195559191241932</v>
      </c>
      <c r="AD10" s="43" t="s">
        <v>49</v>
      </c>
      <c r="AE10" s="43">
        <v>26.327162535667515</v>
      </c>
      <c r="AF10" s="43" t="s">
        <v>49</v>
      </c>
      <c r="AG10" s="43">
        <v>11.297378865505458</v>
      </c>
      <c r="AH10" s="43" t="s">
        <v>49</v>
      </c>
      <c r="AI10" s="43">
        <v>2.2869473551282731</v>
      </c>
      <c r="AJ10" s="43" t="s">
        <v>49</v>
      </c>
      <c r="AK10" s="43">
        <v>292.41176512687611</v>
      </c>
      <c r="AL10" s="43" t="s">
        <v>49</v>
      </c>
      <c r="AM10" s="43">
        <v>4.3038444352784087</v>
      </c>
    </row>
    <row r="11" spans="1:39" ht="18" x14ac:dyDescent="0.35">
      <c r="A11" s="3" t="s">
        <v>11</v>
      </c>
      <c r="B11" s="3" t="s">
        <v>22</v>
      </c>
      <c r="C11" s="3" t="s">
        <v>17</v>
      </c>
      <c r="D11" s="3" t="s">
        <v>20</v>
      </c>
      <c r="E11" s="3">
        <v>51</v>
      </c>
      <c r="F11" s="2">
        <v>61.3</v>
      </c>
      <c r="G11" s="2">
        <v>176.7</v>
      </c>
      <c r="H11" s="3">
        <v>84</v>
      </c>
      <c r="I11" s="2">
        <v>98</v>
      </c>
      <c r="J11" s="4">
        <v>265</v>
      </c>
      <c r="K11" s="4">
        <v>8</v>
      </c>
      <c r="M11" s="12" t="s">
        <v>22</v>
      </c>
      <c r="N11" s="23">
        <f>COUNTIF($B$2:$B$41,M11)</f>
        <v>9</v>
      </c>
      <c r="O11" s="24">
        <f>N11/$N$15</f>
        <v>0.22500000000000001</v>
      </c>
      <c r="P11" s="15"/>
      <c r="Z11" t="s">
        <v>50</v>
      </c>
      <c r="AA11">
        <v>201.72051282051297</v>
      </c>
      <c r="AB11" t="s">
        <v>50</v>
      </c>
      <c r="AC11">
        <v>9.1177179487179512</v>
      </c>
      <c r="AD11" t="s">
        <v>50</v>
      </c>
      <c r="AE11">
        <v>693.11948717945518</v>
      </c>
      <c r="AF11" t="s">
        <v>50</v>
      </c>
      <c r="AG11">
        <v>127.63076923076937</v>
      </c>
      <c r="AH11" t="s">
        <v>50</v>
      </c>
      <c r="AI11">
        <v>5.2301282051282039</v>
      </c>
      <c r="AJ11" t="s">
        <v>50</v>
      </c>
      <c r="AK11">
        <v>85504.64038461537</v>
      </c>
      <c r="AL11" t="s">
        <v>50</v>
      </c>
      <c r="AM11">
        <v>18.523076923076925</v>
      </c>
    </row>
    <row r="12" spans="1:39" ht="18" x14ac:dyDescent="0.35">
      <c r="A12" s="3" t="s">
        <v>18</v>
      </c>
      <c r="B12" s="3" t="s">
        <v>12</v>
      </c>
      <c r="C12" s="3" t="s">
        <v>17</v>
      </c>
      <c r="D12" s="3" t="s">
        <v>13</v>
      </c>
      <c r="E12" s="3">
        <v>44</v>
      </c>
      <c r="F12" s="2">
        <v>65.400000000000006</v>
      </c>
      <c r="G12" s="2">
        <v>164.2</v>
      </c>
      <c r="H12" s="3">
        <v>72</v>
      </c>
      <c r="I12" s="2">
        <v>98</v>
      </c>
      <c r="J12" s="4">
        <v>288</v>
      </c>
      <c r="K12" s="4">
        <v>8</v>
      </c>
      <c r="M12" s="12" t="s">
        <v>21</v>
      </c>
      <c r="N12" s="23">
        <f t="shared" ref="N12:N14" si="1">COUNTIF($B$2:$B$41,M12)</f>
        <v>12</v>
      </c>
      <c r="O12" s="24">
        <f t="shared" ref="O12:O14" si="2">N12/$N$15</f>
        <v>0.3</v>
      </c>
      <c r="P12" s="15"/>
      <c r="Z12" t="s">
        <v>51</v>
      </c>
      <c r="AA12">
        <v>-0.62992781792904484</v>
      </c>
      <c r="AB12" t="s">
        <v>51</v>
      </c>
      <c r="AC12">
        <v>0.50555863073135576</v>
      </c>
      <c r="AD12" t="s">
        <v>51</v>
      </c>
      <c r="AE12">
        <v>-0.16641631736650631</v>
      </c>
      <c r="AF12" t="s">
        <v>51</v>
      </c>
      <c r="AG12">
        <v>-0.6395175820074841</v>
      </c>
      <c r="AH12" t="s">
        <v>51</v>
      </c>
      <c r="AI12">
        <v>-1.1872729824270762</v>
      </c>
      <c r="AJ12" t="s">
        <v>51</v>
      </c>
      <c r="AK12">
        <v>0.47143125149810761</v>
      </c>
      <c r="AL12" t="s">
        <v>51</v>
      </c>
      <c r="AM12">
        <v>-1.1479706940548411</v>
      </c>
    </row>
    <row r="13" spans="1:39" ht="18" x14ac:dyDescent="0.35">
      <c r="A13" s="3" t="s">
        <v>18</v>
      </c>
      <c r="B13" s="3" t="s">
        <v>21</v>
      </c>
      <c r="C13" s="3" t="s">
        <v>14</v>
      </c>
      <c r="D13" s="3" t="s">
        <v>23</v>
      </c>
      <c r="E13" s="3">
        <v>66</v>
      </c>
      <c r="F13" s="2">
        <v>68.5</v>
      </c>
      <c r="G13" s="2">
        <v>144.1</v>
      </c>
      <c r="H13" s="3">
        <v>64</v>
      </c>
      <c r="I13" s="2">
        <v>101</v>
      </c>
      <c r="J13" s="4">
        <v>339</v>
      </c>
      <c r="K13" s="4">
        <v>7</v>
      </c>
      <c r="M13" s="12" t="s">
        <v>15</v>
      </c>
      <c r="N13" s="23">
        <f t="shared" si="1"/>
        <v>14</v>
      </c>
      <c r="O13" s="24">
        <f t="shared" si="2"/>
        <v>0.35</v>
      </c>
      <c r="P13" s="15"/>
      <c r="Z13" t="s">
        <v>52</v>
      </c>
      <c r="AA13">
        <v>-2.079796525781499E-2</v>
      </c>
      <c r="AB13" t="s">
        <v>52</v>
      </c>
      <c r="AC13">
        <v>4.5652331555308429E-2</v>
      </c>
      <c r="AD13" t="s">
        <v>52</v>
      </c>
      <c r="AE13">
        <v>0.37037477969411386</v>
      </c>
      <c r="AF13" t="s">
        <v>52</v>
      </c>
      <c r="AG13">
        <v>0.68002365789764041</v>
      </c>
      <c r="AH13" t="s">
        <v>52</v>
      </c>
      <c r="AI13">
        <v>9.001061157007044E-2</v>
      </c>
      <c r="AJ13" t="s">
        <v>52</v>
      </c>
      <c r="AK13">
        <v>0.96657635197114089</v>
      </c>
      <c r="AL13" t="s">
        <v>52</v>
      </c>
      <c r="AM13">
        <v>-0.13923148100207461</v>
      </c>
    </row>
    <row r="14" spans="1:39" ht="18" x14ac:dyDescent="0.35">
      <c r="A14" s="3" t="s">
        <v>18</v>
      </c>
      <c r="B14" s="3" t="s">
        <v>21</v>
      </c>
      <c r="C14" s="3" t="s">
        <v>17</v>
      </c>
      <c r="D14" s="3" t="s">
        <v>13</v>
      </c>
      <c r="E14" s="3">
        <v>23</v>
      </c>
      <c r="F14" s="2">
        <v>69.2</v>
      </c>
      <c r="G14" s="2">
        <v>172.9</v>
      </c>
      <c r="H14" s="3">
        <v>60</v>
      </c>
      <c r="I14" s="2">
        <v>99</v>
      </c>
      <c r="J14" s="4">
        <v>522</v>
      </c>
      <c r="K14" s="4">
        <v>6</v>
      </c>
      <c r="M14" s="12" t="s">
        <v>12</v>
      </c>
      <c r="N14" s="23">
        <f t="shared" si="1"/>
        <v>5</v>
      </c>
      <c r="O14" s="24">
        <f t="shared" si="2"/>
        <v>0.125</v>
      </c>
      <c r="P14" s="15"/>
      <c r="Z14" t="s">
        <v>53</v>
      </c>
      <c r="AA14">
        <v>57</v>
      </c>
      <c r="AB14" t="s">
        <v>53</v>
      </c>
      <c r="AC14">
        <v>14.900000000000006</v>
      </c>
      <c r="AD14" t="s">
        <v>53</v>
      </c>
      <c r="AE14">
        <v>117.6</v>
      </c>
      <c r="AF14" t="s">
        <v>53</v>
      </c>
      <c r="AG14">
        <v>40</v>
      </c>
      <c r="AH14" t="s">
        <v>53</v>
      </c>
      <c r="AI14">
        <v>7</v>
      </c>
      <c r="AJ14" t="s">
        <v>53</v>
      </c>
      <c r="AK14">
        <v>1221</v>
      </c>
      <c r="AL14" t="s">
        <v>53</v>
      </c>
      <c r="AM14">
        <v>14</v>
      </c>
    </row>
    <row r="15" spans="1:39" ht="18" x14ac:dyDescent="0.35">
      <c r="A15" s="3" t="s">
        <v>18</v>
      </c>
      <c r="B15" s="3" t="s">
        <v>12</v>
      </c>
      <c r="C15" s="3" t="s">
        <v>14</v>
      </c>
      <c r="D15" s="3" t="s">
        <v>23</v>
      </c>
      <c r="E15" s="3">
        <v>73</v>
      </c>
      <c r="F15" s="2">
        <v>73</v>
      </c>
      <c r="G15" s="2">
        <v>198</v>
      </c>
      <c r="H15" s="3">
        <v>84</v>
      </c>
      <c r="I15" s="2">
        <v>98</v>
      </c>
      <c r="J15" s="4">
        <v>649</v>
      </c>
      <c r="K15" s="4">
        <v>2</v>
      </c>
      <c r="M15" s="10" t="s">
        <v>35</v>
      </c>
      <c r="N15" s="22">
        <f>SUM(N11:N14)</f>
        <v>40</v>
      </c>
      <c r="O15" s="25">
        <f>SUM(O11:O14)</f>
        <v>1</v>
      </c>
      <c r="P15" s="15"/>
      <c r="Z15" s="43" t="s">
        <v>54</v>
      </c>
      <c r="AA15" s="43">
        <v>20</v>
      </c>
      <c r="AB15" s="43" t="s">
        <v>54</v>
      </c>
      <c r="AC15" s="43">
        <v>61.3</v>
      </c>
      <c r="AD15" s="43" t="s">
        <v>54</v>
      </c>
      <c r="AE15" s="43">
        <v>119.5</v>
      </c>
      <c r="AF15" s="43" t="s">
        <v>54</v>
      </c>
      <c r="AG15" s="43">
        <v>56</v>
      </c>
      <c r="AH15" s="43" t="s">
        <v>54</v>
      </c>
      <c r="AI15" s="43">
        <v>96</v>
      </c>
      <c r="AJ15" s="43" t="s">
        <v>54</v>
      </c>
      <c r="AK15" s="43">
        <v>31</v>
      </c>
      <c r="AL15" s="43" t="s">
        <v>54</v>
      </c>
      <c r="AM15" s="43">
        <v>0</v>
      </c>
    </row>
    <row r="16" spans="1:39" ht="18" x14ac:dyDescent="0.35">
      <c r="A16" s="3" t="s">
        <v>18</v>
      </c>
      <c r="B16" s="3" t="s">
        <v>21</v>
      </c>
      <c r="C16" s="3" t="s">
        <v>14</v>
      </c>
      <c r="D16" s="3" t="s">
        <v>24</v>
      </c>
      <c r="E16" s="3">
        <v>35</v>
      </c>
      <c r="F16" s="2">
        <v>63</v>
      </c>
      <c r="G16" s="2">
        <v>156.30000000000001</v>
      </c>
      <c r="H16" s="3">
        <v>96</v>
      </c>
      <c r="I16" s="2">
        <v>96</v>
      </c>
      <c r="J16" s="4">
        <v>172</v>
      </c>
      <c r="K16" s="4">
        <v>11</v>
      </c>
      <c r="M16" s="15"/>
      <c r="N16" s="15"/>
      <c r="O16" s="15"/>
      <c r="P16" s="15"/>
      <c r="Z16" s="43" t="s">
        <v>55</v>
      </c>
      <c r="AA16" s="43">
        <v>77</v>
      </c>
      <c r="AB16" s="43" t="s">
        <v>55</v>
      </c>
      <c r="AC16" s="43">
        <v>76.2</v>
      </c>
      <c r="AD16" s="43" t="s">
        <v>55</v>
      </c>
      <c r="AE16" s="43">
        <v>237.1</v>
      </c>
      <c r="AF16" s="43" t="s">
        <v>55</v>
      </c>
      <c r="AG16" s="43">
        <v>96</v>
      </c>
      <c r="AH16" s="43" t="s">
        <v>55</v>
      </c>
      <c r="AI16" s="43">
        <v>103</v>
      </c>
      <c r="AJ16" s="43" t="s">
        <v>55</v>
      </c>
      <c r="AK16" s="43">
        <v>1252</v>
      </c>
      <c r="AL16" s="43" t="s">
        <v>55</v>
      </c>
      <c r="AM16" s="43">
        <v>14</v>
      </c>
    </row>
    <row r="17" spans="1:39" ht="18" x14ac:dyDescent="0.35">
      <c r="A17" s="3" t="s">
        <v>18</v>
      </c>
      <c r="B17" s="3" t="s">
        <v>22</v>
      </c>
      <c r="C17" s="3" t="s">
        <v>14</v>
      </c>
      <c r="D17" s="3" t="s">
        <v>13</v>
      </c>
      <c r="E17" s="3">
        <v>77</v>
      </c>
      <c r="F17" s="2">
        <v>68</v>
      </c>
      <c r="G17" s="2">
        <v>209.4</v>
      </c>
      <c r="H17" s="3">
        <v>60</v>
      </c>
      <c r="I17" s="2">
        <v>97</v>
      </c>
      <c r="J17" s="4">
        <v>250</v>
      </c>
      <c r="K17" s="4">
        <v>9</v>
      </c>
      <c r="M17" s="15"/>
      <c r="N17" s="15"/>
      <c r="O17" s="15"/>
      <c r="P17" s="15"/>
      <c r="Z17" t="s">
        <v>56</v>
      </c>
      <c r="AA17">
        <v>1994</v>
      </c>
      <c r="AB17" t="s">
        <v>56</v>
      </c>
      <c r="AC17">
        <v>2733.4</v>
      </c>
      <c r="AD17" t="s">
        <v>56</v>
      </c>
      <c r="AE17">
        <v>6902.0000000000036</v>
      </c>
      <c r="AF17" t="s">
        <v>56</v>
      </c>
      <c r="AG17">
        <v>2776</v>
      </c>
      <c r="AH17" t="s">
        <v>56</v>
      </c>
      <c r="AI17">
        <v>3971</v>
      </c>
      <c r="AJ17" t="s">
        <v>56</v>
      </c>
      <c r="AK17">
        <v>15809</v>
      </c>
      <c r="AL17" t="s">
        <v>56</v>
      </c>
      <c r="AM17">
        <v>292</v>
      </c>
    </row>
    <row r="18" spans="1:39" ht="18.600000000000001" thickBot="1" x14ac:dyDescent="0.4">
      <c r="A18" s="3" t="s">
        <v>11</v>
      </c>
      <c r="B18" s="3" t="s">
        <v>22</v>
      </c>
      <c r="C18" s="3" t="s">
        <v>17</v>
      </c>
      <c r="D18" s="3" t="s">
        <v>23</v>
      </c>
      <c r="E18" s="3">
        <v>29</v>
      </c>
      <c r="F18" s="2">
        <v>70</v>
      </c>
      <c r="G18" s="2">
        <v>162.4</v>
      </c>
      <c r="H18" s="3">
        <v>56</v>
      </c>
      <c r="I18" s="2">
        <v>96</v>
      </c>
      <c r="J18" s="4">
        <v>303</v>
      </c>
      <c r="K18" s="4">
        <v>7</v>
      </c>
      <c r="M18" s="10" t="s">
        <v>36</v>
      </c>
      <c r="N18" s="10" t="s">
        <v>33</v>
      </c>
      <c r="O18" s="10" t="s">
        <v>34</v>
      </c>
      <c r="P18" s="15"/>
      <c r="Z18" s="33" t="s">
        <v>57</v>
      </c>
      <c r="AA18" s="33">
        <v>40</v>
      </c>
      <c r="AB18" s="33" t="s">
        <v>57</v>
      </c>
      <c r="AC18" s="33">
        <v>40</v>
      </c>
      <c r="AD18" s="33" t="s">
        <v>57</v>
      </c>
      <c r="AE18" s="33">
        <v>40</v>
      </c>
      <c r="AF18" s="33" t="s">
        <v>57</v>
      </c>
      <c r="AG18" s="33">
        <v>40</v>
      </c>
      <c r="AH18" s="33" t="s">
        <v>57</v>
      </c>
      <c r="AI18" s="33">
        <v>40</v>
      </c>
      <c r="AJ18" s="33" t="s">
        <v>57</v>
      </c>
      <c r="AK18" s="33">
        <v>40</v>
      </c>
      <c r="AL18" s="33" t="s">
        <v>57</v>
      </c>
      <c r="AM18" s="33">
        <v>40</v>
      </c>
    </row>
    <row r="19" spans="1:39" ht="18" x14ac:dyDescent="0.35">
      <c r="A19" s="3" t="s">
        <v>18</v>
      </c>
      <c r="B19" s="3" t="s">
        <v>15</v>
      </c>
      <c r="C19" s="3" t="s">
        <v>17</v>
      </c>
      <c r="D19" s="3" t="s">
        <v>23</v>
      </c>
      <c r="E19" s="3">
        <v>68</v>
      </c>
      <c r="F19" s="2">
        <v>68</v>
      </c>
      <c r="G19" s="2">
        <v>161.9</v>
      </c>
      <c r="H19" s="3">
        <v>60</v>
      </c>
      <c r="I19" s="2">
        <v>99</v>
      </c>
      <c r="J19" s="4">
        <v>578</v>
      </c>
      <c r="K19" s="4">
        <v>5</v>
      </c>
      <c r="M19" s="12" t="s">
        <v>14</v>
      </c>
      <c r="N19" s="23">
        <f>COUNTIF($C$2:$C$41,M19)</f>
        <v>16</v>
      </c>
      <c r="O19" s="24">
        <f>N19/$N$21</f>
        <v>0.4</v>
      </c>
      <c r="P19" s="15"/>
    </row>
    <row r="20" spans="1:39" ht="18" x14ac:dyDescent="0.35">
      <c r="A20" s="3" t="s">
        <v>11</v>
      </c>
      <c r="B20" s="3" t="s">
        <v>15</v>
      </c>
      <c r="C20" s="3" t="s">
        <v>17</v>
      </c>
      <c r="D20" s="3" t="s">
        <v>23</v>
      </c>
      <c r="E20" s="3">
        <v>68</v>
      </c>
      <c r="F20" s="2">
        <v>71.900000000000006</v>
      </c>
      <c r="G20" s="2">
        <v>174.8</v>
      </c>
      <c r="H20" s="3">
        <v>56</v>
      </c>
      <c r="I20" s="2">
        <v>100</v>
      </c>
      <c r="J20" s="4">
        <v>590</v>
      </c>
      <c r="K20" s="4">
        <v>4</v>
      </c>
      <c r="M20" s="12" t="s">
        <v>17</v>
      </c>
      <c r="N20" s="23">
        <f>COUNTIF($C$2:$C$41,M20)</f>
        <v>24</v>
      </c>
      <c r="O20" s="24">
        <f>N20/$N$21</f>
        <v>0.6</v>
      </c>
      <c r="P20" s="15"/>
    </row>
    <row r="21" spans="1:39" ht="18" x14ac:dyDescent="0.35">
      <c r="A21" s="3" t="s">
        <v>18</v>
      </c>
      <c r="B21" s="3" t="s">
        <v>22</v>
      </c>
      <c r="C21" s="3" t="s">
        <v>17</v>
      </c>
      <c r="D21" s="3" t="s">
        <v>24</v>
      </c>
      <c r="E21" s="3">
        <v>34</v>
      </c>
      <c r="F21" s="2">
        <v>63.7</v>
      </c>
      <c r="G21" s="2">
        <v>119.5</v>
      </c>
      <c r="H21" s="3">
        <v>56</v>
      </c>
      <c r="I21" s="2">
        <v>102</v>
      </c>
      <c r="J21" s="4">
        <v>740</v>
      </c>
      <c r="K21" s="4">
        <v>2</v>
      </c>
      <c r="M21" s="10" t="s">
        <v>35</v>
      </c>
      <c r="N21" s="22">
        <f>SUM(N19:N20)</f>
        <v>40</v>
      </c>
      <c r="O21" s="25">
        <f>SUM(O19:O20)</f>
        <v>1</v>
      </c>
      <c r="P21" s="15"/>
    </row>
    <row r="22" spans="1:39" ht="18" x14ac:dyDescent="0.35">
      <c r="A22" s="3" t="s">
        <v>11</v>
      </c>
      <c r="B22" s="3" t="s">
        <v>21</v>
      </c>
      <c r="C22" s="3" t="s">
        <v>17</v>
      </c>
      <c r="D22" s="3" t="s">
        <v>13</v>
      </c>
      <c r="E22" s="3">
        <v>48</v>
      </c>
      <c r="F22" s="2">
        <v>65.599999999999994</v>
      </c>
      <c r="G22" s="2">
        <v>164.7</v>
      </c>
      <c r="H22" s="3">
        <v>60</v>
      </c>
      <c r="I22" s="2">
        <v>103</v>
      </c>
      <c r="J22" s="4">
        <v>957</v>
      </c>
      <c r="K22" s="4">
        <v>1</v>
      </c>
      <c r="P22" s="15"/>
    </row>
    <row r="23" spans="1:39" ht="17.399999999999999" x14ac:dyDescent="0.3">
      <c r="A23" s="3" t="s">
        <v>11</v>
      </c>
      <c r="B23" s="3" t="s">
        <v>22</v>
      </c>
      <c r="C23" s="3" t="s">
        <v>17</v>
      </c>
      <c r="D23" s="3" t="s">
        <v>23</v>
      </c>
      <c r="E23" s="3">
        <v>44</v>
      </c>
      <c r="F23" s="2">
        <v>68.3</v>
      </c>
      <c r="G23" s="2">
        <v>170.1</v>
      </c>
      <c r="H23" s="3">
        <v>64</v>
      </c>
      <c r="I23" s="2">
        <v>99</v>
      </c>
      <c r="J23" s="4">
        <v>972</v>
      </c>
      <c r="K23" s="4">
        <v>1</v>
      </c>
    </row>
    <row r="24" spans="1:39" ht="17.399999999999999" x14ac:dyDescent="0.3">
      <c r="A24" s="3" t="s">
        <v>11</v>
      </c>
      <c r="B24" s="3" t="s">
        <v>15</v>
      </c>
      <c r="C24" s="3" t="s">
        <v>14</v>
      </c>
      <c r="D24" s="3" t="s">
        <v>23</v>
      </c>
      <c r="E24" s="3">
        <v>32</v>
      </c>
      <c r="F24" s="2">
        <v>71.7</v>
      </c>
      <c r="G24" s="2">
        <v>179.3</v>
      </c>
      <c r="H24" s="3">
        <v>88</v>
      </c>
      <c r="I24" s="2">
        <v>96</v>
      </c>
      <c r="J24" s="4">
        <v>75</v>
      </c>
      <c r="K24" s="4">
        <v>14</v>
      </c>
      <c r="M24" s="10" t="s">
        <v>2</v>
      </c>
      <c r="N24" s="19" t="s">
        <v>33</v>
      </c>
      <c r="O24" s="19" t="s">
        <v>34</v>
      </c>
    </row>
    <row r="25" spans="1:39" ht="17.399999999999999" x14ac:dyDescent="0.3">
      <c r="A25" s="3" t="s">
        <v>18</v>
      </c>
      <c r="B25" s="3" t="s">
        <v>15</v>
      </c>
      <c r="C25" s="3" t="s">
        <v>17</v>
      </c>
      <c r="D25" s="3" t="s">
        <v>13</v>
      </c>
      <c r="E25" s="3">
        <v>46</v>
      </c>
      <c r="F25" s="2">
        <v>69.2</v>
      </c>
      <c r="G25" s="2">
        <v>166.8</v>
      </c>
      <c r="H25" s="3">
        <v>72</v>
      </c>
      <c r="I25" s="2">
        <v>103</v>
      </c>
      <c r="J25" s="4">
        <v>120</v>
      </c>
      <c r="K25" s="4">
        <v>12</v>
      </c>
      <c r="M25" s="18" t="s">
        <v>20</v>
      </c>
      <c r="N25" s="43">
        <f>COUNTIF($D$2:$D$41,M25)</f>
        <v>4</v>
      </c>
      <c r="O25" s="44">
        <f>N25/$N$31</f>
        <v>0.1</v>
      </c>
    </row>
    <row r="26" spans="1:39" ht="17.399999999999999" x14ac:dyDescent="0.3">
      <c r="A26" s="3" t="s">
        <v>18</v>
      </c>
      <c r="B26" s="3" t="s">
        <v>15</v>
      </c>
      <c r="C26" s="3" t="s">
        <v>17</v>
      </c>
      <c r="D26" s="3" t="s">
        <v>13</v>
      </c>
      <c r="E26" s="3">
        <v>20</v>
      </c>
      <c r="F26" s="2">
        <v>68.3</v>
      </c>
      <c r="G26" s="2">
        <v>175.2</v>
      </c>
      <c r="H26" s="3">
        <v>76</v>
      </c>
      <c r="I26" s="2">
        <v>102</v>
      </c>
      <c r="J26" s="4">
        <v>138</v>
      </c>
      <c r="K26" s="4">
        <v>11</v>
      </c>
      <c r="M26" s="18" t="s">
        <v>16</v>
      </c>
      <c r="N26" s="43">
        <f t="shared" ref="N26:N30" si="3">COUNTIF($D$2:$D$41,M26)</f>
        <v>2</v>
      </c>
      <c r="O26" s="44">
        <f t="shared" ref="O26:O30" si="4">N26/$N$31</f>
        <v>0.05</v>
      </c>
    </row>
    <row r="27" spans="1:39" ht="17.399999999999999" x14ac:dyDescent="0.3">
      <c r="A27" s="3" t="s">
        <v>11</v>
      </c>
      <c r="B27" s="3" t="s">
        <v>15</v>
      </c>
      <c r="C27" s="3" t="s">
        <v>17</v>
      </c>
      <c r="D27" s="3" t="s">
        <v>23</v>
      </c>
      <c r="E27" s="3">
        <v>52</v>
      </c>
      <c r="F27" s="2">
        <v>73.099999999999994</v>
      </c>
      <c r="G27" s="2">
        <v>191.1</v>
      </c>
      <c r="H27" s="3">
        <v>56</v>
      </c>
      <c r="I27" s="2">
        <v>102</v>
      </c>
      <c r="J27" s="4">
        <v>189</v>
      </c>
      <c r="K27" s="4">
        <v>10</v>
      </c>
      <c r="M27" s="18" t="s">
        <v>19</v>
      </c>
      <c r="N27" s="43">
        <f t="shared" si="3"/>
        <v>2</v>
      </c>
      <c r="O27" s="44">
        <f t="shared" si="4"/>
        <v>0.05</v>
      </c>
    </row>
    <row r="28" spans="1:39" ht="17.399999999999999" x14ac:dyDescent="0.3">
      <c r="A28" s="3" t="s">
        <v>11</v>
      </c>
      <c r="B28" s="3" t="s">
        <v>15</v>
      </c>
      <c r="C28" s="3" t="s">
        <v>14</v>
      </c>
      <c r="D28" s="3" t="s">
        <v>16</v>
      </c>
      <c r="E28" s="3">
        <v>62</v>
      </c>
      <c r="F28" s="2">
        <v>66.3</v>
      </c>
      <c r="G28" s="2">
        <v>166.1</v>
      </c>
      <c r="H28" s="3">
        <v>84</v>
      </c>
      <c r="I28" s="2">
        <v>96</v>
      </c>
      <c r="J28" s="4">
        <v>273</v>
      </c>
      <c r="K28" s="4">
        <v>8</v>
      </c>
      <c r="M28" s="18" t="s">
        <v>13</v>
      </c>
      <c r="N28" s="43">
        <f t="shared" si="3"/>
        <v>12</v>
      </c>
      <c r="O28" s="44">
        <f t="shared" si="4"/>
        <v>0.3</v>
      </c>
    </row>
    <row r="29" spans="1:39" ht="17.399999999999999" x14ac:dyDescent="0.3">
      <c r="A29" s="3" t="s">
        <v>11</v>
      </c>
      <c r="B29" s="3" t="s">
        <v>15</v>
      </c>
      <c r="C29" s="3" t="s">
        <v>14</v>
      </c>
      <c r="D29" s="3" t="s">
        <v>23</v>
      </c>
      <c r="E29" s="3">
        <v>42</v>
      </c>
      <c r="F29" s="2">
        <v>69.7</v>
      </c>
      <c r="G29" s="2">
        <v>137.4</v>
      </c>
      <c r="H29" s="3">
        <v>88</v>
      </c>
      <c r="I29" s="2">
        <v>101</v>
      </c>
      <c r="J29" s="4">
        <v>277</v>
      </c>
      <c r="K29" s="4">
        <v>8</v>
      </c>
      <c r="M29" s="18" t="s">
        <v>24</v>
      </c>
      <c r="N29" s="43">
        <f t="shared" si="3"/>
        <v>5</v>
      </c>
      <c r="O29" s="44">
        <f t="shared" si="4"/>
        <v>0.125</v>
      </c>
    </row>
    <row r="30" spans="1:39" ht="17.399999999999999" x14ac:dyDescent="0.3">
      <c r="A30" s="3" t="s">
        <v>18</v>
      </c>
      <c r="B30" s="3" t="s">
        <v>15</v>
      </c>
      <c r="C30" s="3" t="s">
        <v>14</v>
      </c>
      <c r="D30" s="3" t="s">
        <v>20</v>
      </c>
      <c r="E30" s="3">
        <v>48</v>
      </c>
      <c r="F30" s="2">
        <v>62.9</v>
      </c>
      <c r="G30" s="2">
        <v>151.80000000000001</v>
      </c>
      <c r="H30" s="3">
        <v>68</v>
      </c>
      <c r="I30" s="2">
        <v>101</v>
      </c>
      <c r="J30" s="4">
        <v>316</v>
      </c>
      <c r="K30" s="4">
        <v>7</v>
      </c>
      <c r="M30" s="18" t="s">
        <v>23</v>
      </c>
      <c r="N30" s="43">
        <f t="shared" si="3"/>
        <v>15</v>
      </c>
      <c r="O30" s="44">
        <f t="shared" si="4"/>
        <v>0.375</v>
      </c>
    </row>
    <row r="31" spans="1:39" ht="18" x14ac:dyDescent="0.35">
      <c r="A31" s="3" t="s">
        <v>11</v>
      </c>
      <c r="B31" s="3" t="s">
        <v>21</v>
      </c>
      <c r="C31" s="3" t="s">
        <v>14</v>
      </c>
      <c r="D31" s="3" t="s">
        <v>23</v>
      </c>
      <c r="E31" s="3">
        <v>55</v>
      </c>
      <c r="F31" s="2">
        <v>69.400000000000006</v>
      </c>
      <c r="G31" s="2">
        <v>193.8</v>
      </c>
      <c r="H31" s="3">
        <v>68</v>
      </c>
      <c r="I31" s="2">
        <v>99</v>
      </c>
      <c r="J31" s="4">
        <v>466</v>
      </c>
      <c r="K31" s="4">
        <v>6</v>
      </c>
      <c r="M31" s="10" t="s">
        <v>35</v>
      </c>
      <c r="N31" s="22">
        <f>SUM(N25:N30)</f>
        <v>40</v>
      </c>
      <c r="O31" s="25">
        <f>SUM(O25:O30)</f>
        <v>1</v>
      </c>
    </row>
    <row r="32" spans="1:39" ht="17.399999999999999" x14ac:dyDescent="0.3">
      <c r="A32" s="3" t="s">
        <v>18</v>
      </c>
      <c r="B32" s="3" t="s">
        <v>21</v>
      </c>
      <c r="C32" s="3" t="s">
        <v>17</v>
      </c>
      <c r="D32" s="3" t="s">
        <v>23</v>
      </c>
      <c r="E32" s="3">
        <v>66</v>
      </c>
      <c r="F32" s="2">
        <v>68</v>
      </c>
      <c r="G32" s="2">
        <v>173.3</v>
      </c>
      <c r="H32" s="3">
        <v>88</v>
      </c>
      <c r="I32" s="2">
        <v>101</v>
      </c>
      <c r="J32" s="4">
        <v>656</v>
      </c>
      <c r="K32" s="4">
        <v>2</v>
      </c>
    </row>
    <row r="33" spans="1:15" ht="17.399999999999999" x14ac:dyDescent="0.3">
      <c r="A33" s="3" t="s">
        <v>11</v>
      </c>
      <c r="B33" s="3" t="s">
        <v>21</v>
      </c>
      <c r="C33" s="3" t="s">
        <v>17</v>
      </c>
      <c r="D33" s="3" t="s">
        <v>13</v>
      </c>
      <c r="E33" s="3">
        <v>36</v>
      </c>
      <c r="F33" s="2">
        <v>70.3</v>
      </c>
      <c r="G33" s="2">
        <v>137.1</v>
      </c>
      <c r="H33" s="3">
        <v>64</v>
      </c>
      <c r="I33" s="2">
        <v>102</v>
      </c>
      <c r="J33" s="4">
        <v>702</v>
      </c>
      <c r="K33" s="4">
        <v>2</v>
      </c>
    </row>
    <row r="34" spans="1:15" ht="17.399999999999999" x14ac:dyDescent="0.3">
      <c r="A34" s="3" t="s">
        <v>11</v>
      </c>
      <c r="B34" s="3" t="s">
        <v>22</v>
      </c>
      <c r="C34" s="3" t="s">
        <v>14</v>
      </c>
      <c r="D34" s="3" t="s">
        <v>13</v>
      </c>
      <c r="E34" s="3">
        <v>42</v>
      </c>
      <c r="F34" s="2">
        <v>71.099999999999994</v>
      </c>
      <c r="G34" s="2">
        <v>189.1</v>
      </c>
      <c r="H34" s="3">
        <v>56</v>
      </c>
      <c r="I34" s="2">
        <v>101</v>
      </c>
      <c r="J34" s="4">
        <v>762</v>
      </c>
      <c r="K34" s="4">
        <v>0</v>
      </c>
      <c r="M34" s="11" t="s">
        <v>94</v>
      </c>
      <c r="N34" s="11" t="s">
        <v>33</v>
      </c>
      <c r="O34" s="11" t="s">
        <v>34</v>
      </c>
    </row>
    <row r="35" spans="1:15" ht="17.399999999999999" x14ac:dyDescent="0.3">
      <c r="A35" s="3" t="s">
        <v>11</v>
      </c>
      <c r="B35" s="3" t="s">
        <v>15</v>
      </c>
      <c r="C35" s="3" t="s">
        <v>17</v>
      </c>
      <c r="D35" s="3" t="s">
        <v>19</v>
      </c>
      <c r="E35" s="3">
        <v>60</v>
      </c>
      <c r="F35" s="2">
        <v>66.3</v>
      </c>
      <c r="G35" s="2">
        <v>151</v>
      </c>
      <c r="H35" s="3">
        <v>72</v>
      </c>
      <c r="I35" s="2">
        <v>103</v>
      </c>
      <c r="J35" s="4">
        <v>1252</v>
      </c>
      <c r="K35" s="4">
        <v>0</v>
      </c>
      <c r="M35" s="43" t="s">
        <v>95</v>
      </c>
      <c r="N35" s="43">
        <f>COUNTIF($K$2:$K$41,"&lt;4")</f>
        <v>11</v>
      </c>
      <c r="O35" s="44">
        <f>N35/40</f>
        <v>0.27500000000000002</v>
      </c>
    </row>
    <row r="36" spans="1:15" ht="17.399999999999999" x14ac:dyDescent="0.3">
      <c r="A36" s="3" t="s">
        <v>11</v>
      </c>
      <c r="B36" s="3" t="s">
        <v>12</v>
      </c>
      <c r="C36" s="3" t="s">
        <v>17</v>
      </c>
      <c r="D36" s="3" t="s">
        <v>23</v>
      </c>
      <c r="E36" s="3">
        <v>73</v>
      </c>
      <c r="F36" s="2">
        <v>68.3</v>
      </c>
      <c r="G36" s="2">
        <v>186.6</v>
      </c>
      <c r="H36" s="3">
        <v>72</v>
      </c>
      <c r="I36" s="2">
        <v>98</v>
      </c>
      <c r="J36" s="4">
        <v>176</v>
      </c>
      <c r="K36" s="4">
        <v>11</v>
      </c>
      <c r="M36" s="43" t="s">
        <v>96</v>
      </c>
      <c r="N36" s="43">
        <f>COUNTIF($K$2:$K$41,"&gt;12")</f>
        <v>5</v>
      </c>
      <c r="O36" s="44">
        <f>N36/40</f>
        <v>0.125</v>
      </c>
    </row>
    <row r="37" spans="1:15" ht="17.399999999999999" x14ac:dyDescent="0.3">
      <c r="A37" s="3" t="s">
        <v>11</v>
      </c>
      <c r="B37" s="3" t="s">
        <v>21</v>
      </c>
      <c r="C37" s="3" t="s">
        <v>17</v>
      </c>
      <c r="D37" s="3" t="s">
        <v>13</v>
      </c>
      <c r="E37" s="3">
        <v>52</v>
      </c>
      <c r="F37" s="2">
        <v>76.2</v>
      </c>
      <c r="G37" s="2">
        <v>220.6</v>
      </c>
      <c r="H37" s="3">
        <v>76</v>
      </c>
      <c r="I37" s="2">
        <v>100</v>
      </c>
      <c r="J37" s="4">
        <v>272</v>
      </c>
      <c r="K37" s="4">
        <v>8</v>
      </c>
    </row>
    <row r="38" spans="1:15" ht="17.399999999999999" x14ac:dyDescent="0.3">
      <c r="A38" s="3" t="s">
        <v>18</v>
      </c>
      <c r="B38" s="3" t="s">
        <v>15</v>
      </c>
      <c r="C38" s="3" t="s">
        <v>17</v>
      </c>
      <c r="D38" s="3" t="s">
        <v>24</v>
      </c>
      <c r="E38" s="3">
        <v>33</v>
      </c>
      <c r="F38" s="2">
        <v>68.3</v>
      </c>
      <c r="G38" s="2">
        <v>204.6</v>
      </c>
      <c r="H38" s="3">
        <v>60</v>
      </c>
      <c r="I38" s="2">
        <v>103</v>
      </c>
      <c r="J38" s="4">
        <v>416</v>
      </c>
      <c r="K38" s="4">
        <v>7</v>
      </c>
    </row>
    <row r="39" spans="1:15" ht="17.399999999999999" x14ac:dyDescent="0.3">
      <c r="A39" s="3" t="s">
        <v>11</v>
      </c>
      <c r="B39" s="3" t="s">
        <v>22</v>
      </c>
      <c r="C39" s="3" t="s">
        <v>14</v>
      </c>
      <c r="D39" s="3" t="s">
        <v>23</v>
      </c>
      <c r="E39" s="3">
        <v>37</v>
      </c>
      <c r="F39" s="2">
        <v>66.099999999999994</v>
      </c>
      <c r="G39" s="2">
        <v>169.8</v>
      </c>
      <c r="H39" s="3">
        <v>84</v>
      </c>
      <c r="I39" s="2">
        <v>98</v>
      </c>
      <c r="J39" s="4">
        <v>613</v>
      </c>
      <c r="K39" s="4">
        <v>3</v>
      </c>
    </row>
    <row r="40" spans="1:15" ht="17.399999999999999" x14ac:dyDescent="0.3">
      <c r="A40" s="3" t="s">
        <v>11</v>
      </c>
      <c r="B40" s="3" t="s">
        <v>21</v>
      </c>
      <c r="C40" s="3" t="s">
        <v>17</v>
      </c>
      <c r="D40" s="3" t="s">
        <v>24</v>
      </c>
      <c r="E40" s="3">
        <v>40</v>
      </c>
      <c r="F40" s="2">
        <v>72.400000000000006</v>
      </c>
      <c r="G40" s="2">
        <v>213.3</v>
      </c>
      <c r="H40" s="3">
        <v>72</v>
      </c>
      <c r="I40" s="2">
        <v>96</v>
      </c>
      <c r="J40" s="4">
        <v>638</v>
      </c>
      <c r="K40" s="4">
        <v>3</v>
      </c>
    </row>
    <row r="41" spans="1:15" ht="17.399999999999999" x14ac:dyDescent="0.3">
      <c r="A41" s="3" t="s">
        <v>18</v>
      </c>
      <c r="B41" s="3" t="s">
        <v>21</v>
      </c>
      <c r="C41" s="3" t="s">
        <v>17</v>
      </c>
      <c r="D41" s="3" t="s">
        <v>23</v>
      </c>
      <c r="E41" s="3">
        <v>53</v>
      </c>
      <c r="F41" s="2">
        <v>68.7</v>
      </c>
      <c r="G41" s="2">
        <v>214.5</v>
      </c>
      <c r="H41" s="3">
        <v>56</v>
      </c>
      <c r="I41" s="2">
        <v>97</v>
      </c>
      <c r="J41" s="4">
        <v>690</v>
      </c>
      <c r="K41" s="4">
        <v>2</v>
      </c>
    </row>
    <row r="42" spans="1:15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5" ht="18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5" ht="17.399999999999999" x14ac:dyDescent="0.3">
      <c r="A44" s="8" t="s">
        <v>25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5" ht="17.399999999999999" x14ac:dyDescent="0.3">
      <c r="A45" s="8" t="s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5" ht="17.399999999999999" x14ac:dyDescent="0.3">
      <c r="A46" s="8" t="s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5" ht="17.399999999999999" x14ac:dyDescent="0.3">
      <c r="A47" s="8" t="s">
        <v>28</v>
      </c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5" ht="17.399999999999999" x14ac:dyDescent="0.3">
      <c r="A48" s="8" t="s">
        <v>29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ht="17.399999999999999" x14ac:dyDescent="0.3">
      <c r="A49" s="8" t="s">
        <v>30</v>
      </c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ht="17.399999999999999" x14ac:dyDescent="0.3">
      <c r="A50" s="8" t="s">
        <v>31</v>
      </c>
      <c r="B50" s="8"/>
      <c r="C50" s="8"/>
      <c r="D50" s="8"/>
      <c r="E50" s="8"/>
      <c r="F50" s="8"/>
      <c r="G50" s="8"/>
      <c r="H50" s="8"/>
      <c r="I50" s="8"/>
      <c r="J50" s="8"/>
      <c r="K50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1187-B21B-46E2-9FB5-74924381C078}">
  <dimension ref="A1:P50"/>
  <sheetViews>
    <sheetView workbookViewId="0">
      <selection activeCell="P13" sqref="P13"/>
    </sheetView>
  </sheetViews>
  <sheetFormatPr defaultColWidth="8.88671875" defaultRowHeight="14.4" x14ac:dyDescent="0.3"/>
  <cols>
    <col min="1" max="1" width="14.44140625" customWidth="1"/>
    <col min="2" max="2" width="14.109375" bestFit="1" customWidth="1"/>
    <col min="5" max="5" width="17.33203125" bestFit="1" customWidth="1"/>
    <col min="6" max="6" width="14.44140625" bestFit="1" customWidth="1"/>
    <col min="10" max="10" width="22.109375" bestFit="1" customWidth="1"/>
    <col min="11" max="12" width="9.33203125" bestFit="1" customWidth="1"/>
    <col min="13" max="13" width="9.6640625" bestFit="1" customWidth="1"/>
    <col min="15" max="15" width="12" bestFit="1" customWidth="1"/>
  </cols>
  <sheetData>
    <row r="1" spans="1:16" ht="22.8" x14ac:dyDescent="0.4">
      <c r="A1" s="1" t="s">
        <v>0</v>
      </c>
      <c r="B1" s="1" t="s">
        <v>3</v>
      </c>
    </row>
    <row r="2" spans="1:16" ht="17.399999999999999" x14ac:dyDescent="0.3">
      <c r="A2" s="3" t="s">
        <v>11</v>
      </c>
      <c r="B2" s="3" t="s">
        <v>14</v>
      </c>
    </row>
    <row r="3" spans="1:16" ht="18" x14ac:dyDescent="0.35">
      <c r="A3" s="3" t="s">
        <v>11</v>
      </c>
      <c r="B3" s="3" t="s">
        <v>17</v>
      </c>
      <c r="E3" s="16" t="s">
        <v>37</v>
      </c>
      <c r="F3" s="16"/>
      <c r="G3" s="16"/>
      <c r="H3" s="16"/>
      <c r="J3" s="16" t="s">
        <v>37</v>
      </c>
      <c r="K3" s="16"/>
      <c r="L3" s="16"/>
      <c r="M3" s="16"/>
      <c r="O3" t="s">
        <v>97</v>
      </c>
    </row>
    <row r="4" spans="1:16" ht="18" x14ac:dyDescent="0.35">
      <c r="A4" s="3" t="s">
        <v>18</v>
      </c>
      <c r="B4" s="3" t="s">
        <v>14</v>
      </c>
      <c r="E4" s="16"/>
      <c r="F4" s="16" t="s">
        <v>36</v>
      </c>
      <c r="G4" s="16"/>
      <c r="H4" s="16"/>
      <c r="J4" s="16"/>
      <c r="K4" s="16" t="s">
        <v>36</v>
      </c>
      <c r="L4" s="16"/>
      <c r="M4" s="16"/>
      <c r="O4" s="43" t="s">
        <v>98</v>
      </c>
      <c r="P4" s="44">
        <f>9/23</f>
        <v>0.39130434782608697</v>
      </c>
    </row>
    <row r="5" spans="1:16" ht="18" x14ac:dyDescent="0.35">
      <c r="A5" s="3" t="s">
        <v>11</v>
      </c>
      <c r="B5" s="3" t="s">
        <v>14</v>
      </c>
      <c r="E5" s="16" t="s">
        <v>0</v>
      </c>
      <c r="F5" s="17" t="s">
        <v>14</v>
      </c>
      <c r="G5" s="17" t="s">
        <v>17</v>
      </c>
      <c r="H5" s="16" t="s">
        <v>35</v>
      </c>
      <c r="J5" s="16" t="s">
        <v>0</v>
      </c>
      <c r="K5" s="17" t="s">
        <v>14</v>
      </c>
      <c r="L5" s="17" t="s">
        <v>17</v>
      </c>
      <c r="M5" s="16" t="s">
        <v>35</v>
      </c>
      <c r="O5" s="43" t="s">
        <v>99</v>
      </c>
      <c r="P5" s="44">
        <f>G6/H6</f>
        <v>0.60869565217391308</v>
      </c>
    </row>
    <row r="6" spans="1:16" ht="18" x14ac:dyDescent="0.35">
      <c r="A6" s="3" t="s">
        <v>18</v>
      </c>
      <c r="B6" s="3" t="s">
        <v>14</v>
      </c>
      <c r="E6" s="17" t="s">
        <v>11</v>
      </c>
      <c r="F6" s="14">
        <f>COUNTIFS($A$2:$A$41,$E6,$B$2:$B$41,F$5)</f>
        <v>9</v>
      </c>
      <c r="G6" s="14">
        <f>COUNTIFS($A$2:$A$41,$E6,$B$2:$B$41,G$5)</f>
        <v>14</v>
      </c>
      <c r="H6" s="13">
        <f>SUM(F6:G6)</f>
        <v>23</v>
      </c>
      <c r="J6" s="17" t="s">
        <v>11</v>
      </c>
      <c r="K6" s="27">
        <f>F6/$H$8</f>
        <v>0.22500000000000001</v>
      </c>
      <c r="L6" s="27">
        <f>G6/$H$8</f>
        <v>0.35</v>
      </c>
      <c r="M6" s="28">
        <f>SUM(K6:L6)</f>
        <v>0.57499999999999996</v>
      </c>
    </row>
    <row r="7" spans="1:16" ht="18" x14ac:dyDescent="0.35">
      <c r="A7" s="3" t="s">
        <v>11</v>
      </c>
      <c r="B7" s="3" t="s">
        <v>17</v>
      </c>
      <c r="E7" s="17" t="s">
        <v>18</v>
      </c>
      <c r="F7" s="14">
        <f>COUNTIFS($A$2:$A$41,$E7,$B$2:$B$41,F$5)</f>
        <v>7</v>
      </c>
      <c r="G7" s="14">
        <f>COUNTIFS($A$2:$A$41,$E7,$B$2:$B$41,G$5)</f>
        <v>10</v>
      </c>
      <c r="H7" s="13">
        <f t="shared" ref="H7:H8" si="0">SUM(F7:G7)</f>
        <v>17</v>
      </c>
      <c r="J7" s="17" t="s">
        <v>18</v>
      </c>
      <c r="K7" s="27">
        <f>F7/$H$8</f>
        <v>0.17499999999999999</v>
      </c>
      <c r="L7" s="27">
        <f>G7/$H$8</f>
        <v>0.25</v>
      </c>
      <c r="M7" s="28">
        <f t="shared" ref="M7:M8" si="1">SUM(K7:L7)</f>
        <v>0.42499999999999999</v>
      </c>
      <c r="O7" s="43" t="s">
        <v>100</v>
      </c>
      <c r="P7" s="44">
        <f>F7/H7</f>
        <v>0.41176470588235292</v>
      </c>
    </row>
    <row r="8" spans="1:16" ht="18" x14ac:dyDescent="0.35">
      <c r="A8" s="3" t="s">
        <v>11</v>
      </c>
      <c r="B8" s="3" t="s">
        <v>14</v>
      </c>
      <c r="E8" s="16" t="s">
        <v>35</v>
      </c>
      <c r="F8" s="13">
        <f>SUM(F6:F7)</f>
        <v>16</v>
      </c>
      <c r="G8" s="13">
        <f>SUM(G6:G7)</f>
        <v>24</v>
      </c>
      <c r="H8" s="26">
        <f t="shared" si="0"/>
        <v>40</v>
      </c>
      <c r="J8" s="16" t="s">
        <v>35</v>
      </c>
      <c r="K8" s="28">
        <f>SUM(K6:K7)</f>
        <v>0.4</v>
      </c>
      <c r="L8" s="28">
        <f>SUM(L6:L7)</f>
        <v>0.6</v>
      </c>
      <c r="M8" s="29">
        <f t="shared" si="1"/>
        <v>1</v>
      </c>
      <c r="O8" s="43" t="s">
        <v>101</v>
      </c>
      <c r="P8" s="44">
        <f>G7/H7</f>
        <v>0.58823529411764708</v>
      </c>
    </row>
    <row r="9" spans="1:16" ht="18" x14ac:dyDescent="0.35">
      <c r="A9" s="3" t="s">
        <v>18</v>
      </c>
      <c r="B9" s="3" t="s">
        <v>17</v>
      </c>
      <c r="E9" s="15"/>
      <c r="F9" s="15"/>
      <c r="G9" s="15"/>
      <c r="H9" s="15"/>
    </row>
    <row r="10" spans="1:16" ht="17.399999999999999" x14ac:dyDescent="0.3">
      <c r="A10" s="3" t="s">
        <v>11</v>
      </c>
      <c r="B10" s="3" t="s">
        <v>17</v>
      </c>
    </row>
    <row r="11" spans="1:16" ht="17.399999999999999" x14ac:dyDescent="0.3">
      <c r="A11" s="3" t="s">
        <v>11</v>
      </c>
      <c r="B11" s="3" t="s">
        <v>17</v>
      </c>
    </row>
    <row r="12" spans="1:16" ht="17.399999999999999" x14ac:dyDescent="0.3">
      <c r="A12" s="3" t="s">
        <v>18</v>
      </c>
      <c r="B12" s="3" t="s">
        <v>17</v>
      </c>
    </row>
    <row r="13" spans="1:16" ht="17.399999999999999" x14ac:dyDescent="0.3">
      <c r="A13" s="3" t="s">
        <v>18</v>
      </c>
      <c r="B13" s="3" t="s">
        <v>14</v>
      </c>
    </row>
    <row r="14" spans="1:16" ht="17.399999999999999" x14ac:dyDescent="0.3">
      <c r="A14" s="3" t="s">
        <v>18</v>
      </c>
      <c r="B14" s="3" t="s">
        <v>17</v>
      </c>
    </row>
    <row r="15" spans="1:16" ht="17.399999999999999" x14ac:dyDescent="0.3">
      <c r="A15" s="3" t="s">
        <v>18</v>
      </c>
      <c r="B15" s="3" t="s">
        <v>14</v>
      </c>
    </row>
    <row r="16" spans="1:16" ht="17.399999999999999" x14ac:dyDescent="0.3">
      <c r="A16" s="3" t="s">
        <v>18</v>
      </c>
      <c r="B16" s="3" t="s">
        <v>14</v>
      </c>
    </row>
    <row r="17" spans="1:2" ht="17.399999999999999" x14ac:dyDescent="0.3">
      <c r="A17" s="3" t="s">
        <v>18</v>
      </c>
      <c r="B17" s="3" t="s">
        <v>14</v>
      </c>
    </row>
    <row r="18" spans="1:2" ht="17.399999999999999" x14ac:dyDescent="0.3">
      <c r="A18" s="3" t="s">
        <v>11</v>
      </c>
      <c r="B18" s="3" t="s">
        <v>17</v>
      </c>
    </row>
    <row r="19" spans="1:2" ht="17.399999999999999" x14ac:dyDescent="0.3">
      <c r="A19" s="3" t="s">
        <v>18</v>
      </c>
      <c r="B19" s="3" t="s">
        <v>17</v>
      </c>
    </row>
    <row r="20" spans="1:2" ht="17.399999999999999" x14ac:dyDescent="0.3">
      <c r="A20" s="3" t="s">
        <v>11</v>
      </c>
      <c r="B20" s="3" t="s">
        <v>17</v>
      </c>
    </row>
    <row r="21" spans="1:2" ht="17.399999999999999" x14ac:dyDescent="0.3">
      <c r="A21" s="3" t="s">
        <v>18</v>
      </c>
      <c r="B21" s="3" t="s">
        <v>17</v>
      </c>
    </row>
    <row r="22" spans="1:2" ht="17.399999999999999" x14ac:dyDescent="0.3">
      <c r="A22" s="3" t="s">
        <v>11</v>
      </c>
      <c r="B22" s="3" t="s">
        <v>17</v>
      </c>
    </row>
    <row r="23" spans="1:2" ht="17.399999999999999" x14ac:dyDescent="0.3">
      <c r="A23" s="3" t="s">
        <v>11</v>
      </c>
      <c r="B23" s="3" t="s">
        <v>17</v>
      </c>
    </row>
    <row r="24" spans="1:2" ht="17.399999999999999" x14ac:dyDescent="0.3">
      <c r="A24" s="3" t="s">
        <v>11</v>
      </c>
      <c r="B24" s="3" t="s">
        <v>14</v>
      </c>
    </row>
    <row r="25" spans="1:2" ht="17.399999999999999" x14ac:dyDescent="0.3">
      <c r="A25" s="3" t="s">
        <v>18</v>
      </c>
      <c r="B25" s="3" t="s">
        <v>17</v>
      </c>
    </row>
    <row r="26" spans="1:2" ht="17.399999999999999" x14ac:dyDescent="0.3">
      <c r="A26" s="3" t="s">
        <v>18</v>
      </c>
      <c r="B26" s="3" t="s">
        <v>17</v>
      </c>
    </row>
    <row r="27" spans="1:2" ht="17.399999999999999" x14ac:dyDescent="0.3">
      <c r="A27" s="3" t="s">
        <v>11</v>
      </c>
      <c r="B27" s="3" t="s">
        <v>17</v>
      </c>
    </row>
    <row r="28" spans="1:2" ht="17.399999999999999" x14ac:dyDescent="0.3">
      <c r="A28" s="3" t="s">
        <v>11</v>
      </c>
      <c r="B28" s="3" t="s">
        <v>14</v>
      </c>
    </row>
    <row r="29" spans="1:2" ht="17.399999999999999" x14ac:dyDescent="0.3">
      <c r="A29" s="3" t="s">
        <v>11</v>
      </c>
      <c r="B29" s="3" t="s">
        <v>14</v>
      </c>
    </row>
    <row r="30" spans="1:2" ht="17.399999999999999" x14ac:dyDescent="0.3">
      <c r="A30" s="3" t="s">
        <v>18</v>
      </c>
      <c r="B30" s="3" t="s">
        <v>14</v>
      </c>
    </row>
    <row r="31" spans="1:2" ht="17.399999999999999" x14ac:dyDescent="0.3">
      <c r="A31" s="3" t="s">
        <v>11</v>
      </c>
      <c r="B31" s="3" t="s">
        <v>14</v>
      </c>
    </row>
    <row r="32" spans="1:2" ht="17.399999999999999" x14ac:dyDescent="0.3">
      <c r="A32" s="3" t="s">
        <v>18</v>
      </c>
      <c r="B32" s="3" t="s">
        <v>17</v>
      </c>
    </row>
    <row r="33" spans="1:2" ht="17.399999999999999" x14ac:dyDescent="0.3">
      <c r="A33" s="3" t="s">
        <v>11</v>
      </c>
      <c r="B33" s="3" t="s">
        <v>17</v>
      </c>
    </row>
    <row r="34" spans="1:2" ht="17.399999999999999" x14ac:dyDescent="0.3">
      <c r="A34" s="3" t="s">
        <v>11</v>
      </c>
      <c r="B34" s="3" t="s">
        <v>14</v>
      </c>
    </row>
    <row r="35" spans="1:2" ht="17.399999999999999" x14ac:dyDescent="0.3">
      <c r="A35" s="3" t="s">
        <v>11</v>
      </c>
      <c r="B35" s="3" t="s">
        <v>17</v>
      </c>
    </row>
    <row r="36" spans="1:2" ht="17.399999999999999" x14ac:dyDescent="0.3">
      <c r="A36" s="3" t="s">
        <v>11</v>
      </c>
      <c r="B36" s="3" t="s">
        <v>17</v>
      </c>
    </row>
    <row r="37" spans="1:2" ht="17.399999999999999" x14ac:dyDescent="0.3">
      <c r="A37" s="3" t="s">
        <v>11</v>
      </c>
      <c r="B37" s="3" t="s">
        <v>17</v>
      </c>
    </row>
    <row r="38" spans="1:2" ht="17.399999999999999" x14ac:dyDescent="0.3">
      <c r="A38" s="3" t="s">
        <v>18</v>
      </c>
      <c r="B38" s="3" t="s">
        <v>17</v>
      </c>
    </row>
    <row r="39" spans="1:2" ht="17.399999999999999" x14ac:dyDescent="0.3">
      <c r="A39" s="3" t="s">
        <v>11</v>
      </c>
      <c r="B39" s="3" t="s">
        <v>14</v>
      </c>
    </row>
    <row r="40" spans="1:2" ht="17.399999999999999" x14ac:dyDescent="0.3">
      <c r="A40" s="3" t="s">
        <v>11</v>
      </c>
      <c r="B40" s="3" t="s">
        <v>17</v>
      </c>
    </row>
    <row r="41" spans="1:2" ht="17.399999999999999" x14ac:dyDescent="0.3">
      <c r="A41" s="3" t="s">
        <v>18</v>
      </c>
      <c r="B41" s="3" t="s">
        <v>17</v>
      </c>
    </row>
    <row r="42" spans="1:2" x14ac:dyDescent="0.3">
      <c r="A42" s="5"/>
      <c r="B42" s="5"/>
    </row>
    <row r="43" spans="1:2" ht="18" x14ac:dyDescent="0.35">
      <c r="A43" s="7"/>
      <c r="B43" s="7"/>
    </row>
    <row r="44" spans="1:2" ht="17.399999999999999" x14ac:dyDescent="0.3">
      <c r="A44" s="8" t="s">
        <v>25</v>
      </c>
      <c r="B44" s="8"/>
    </row>
    <row r="45" spans="1:2" ht="17.399999999999999" x14ac:dyDescent="0.3">
      <c r="A45" s="8" t="s">
        <v>26</v>
      </c>
      <c r="B45" s="8"/>
    </row>
    <row r="46" spans="1:2" ht="17.399999999999999" x14ac:dyDescent="0.3">
      <c r="A46" s="8" t="s">
        <v>27</v>
      </c>
      <c r="B46" s="8"/>
    </row>
    <row r="47" spans="1:2" ht="17.399999999999999" x14ac:dyDescent="0.3">
      <c r="A47" s="8" t="s">
        <v>28</v>
      </c>
      <c r="B47" s="8"/>
    </row>
    <row r="48" spans="1:2" ht="17.399999999999999" x14ac:dyDescent="0.3">
      <c r="A48" s="8" t="s">
        <v>29</v>
      </c>
      <c r="B48" s="8"/>
    </row>
    <row r="49" spans="1:2" ht="17.399999999999999" x14ac:dyDescent="0.3">
      <c r="A49" s="8" t="s">
        <v>30</v>
      </c>
      <c r="B49" s="8"/>
    </row>
    <row r="50" spans="1:2" ht="17.399999999999999" x14ac:dyDescent="0.3">
      <c r="A50" s="8" t="s">
        <v>31</v>
      </c>
      <c r="B50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D6C8-3878-4EBC-AFFA-E6B5D268C6EC}">
  <dimension ref="A1:L50"/>
  <sheetViews>
    <sheetView workbookViewId="0">
      <selection activeCell="I20" sqref="I20"/>
    </sheetView>
  </sheetViews>
  <sheetFormatPr defaultColWidth="8.88671875" defaultRowHeight="14.4" x14ac:dyDescent="0.3"/>
  <cols>
    <col min="1" max="1" width="14.44140625" customWidth="1"/>
    <col min="2" max="2" width="9" bestFit="1" customWidth="1"/>
    <col min="5" max="5" width="25.88671875" bestFit="1" customWidth="1"/>
    <col min="6" max="6" width="15.44140625" bestFit="1" customWidth="1"/>
    <col min="7" max="7" width="23.109375" bestFit="1" customWidth="1"/>
    <col min="11" max="11" width="14.109375" bestFit="1" customWidth="1"/>
    <col min="12" max="12" width="13.33203125" bestFit="1" customWidth="1"/>
  </cols>
  <sheetData>
    <row r="1" spans="1:12" ht="22.8" x14ac:dyDescent="0.4">
      <c r="A1" s="1" t="s">
        <v>0</v>
      </c>
      <c r="B1" s="1" t="s">
        <v>4</v>
      </c>
      <c r="K1" s="45" t="s">
        <v>11</v>
      </c>
      <c r="L1" s="45" t="s">
        <v>18</v>
      </c>
    </row>
    <row r="2" spans="1:12" ht="17.399999999999999" x14ac:dyDescent="0.3">
      <c r="A2" s="3" t="s">
        <v>18</v>
      </c>
      <c r="B2" s="3">
        <v>51</v>
      </c>
      <c r="K2" s="3">
        <v>58</v>
      </c>
      <c r="L2" s="3">
        <v>51</v>
      </c>
    </row>
    <row r="3" spans="1:12" ht="18" x14ac:dyDescent="0.35">
      <c r="A3" s="3" t="s">
        <v>18</v>
      </c>
      <c r="B3" s="3">
        <v>41</v>
      </c>
      <c r="E3" s="16" t="s">
        <v>40</v>
      </c>
      <c r="F3" s="16"/>
      <c r="G3" s="11"/>
      <c r="H3" s="11"/>
      <c r="K3" s="3">
        <v>45</v>
      </c>
      <c r="L3" s="3">
        <v>41</v>
      </c>
    </row>
    <row r="4" spans="1:12" ht="18" x14ac:dyDescent="0.35">
      <c r="A4" s="3" t="s">
        <v>18</v>
      </c>
      <c r="B4" s="3">
        <v>65</v>
      </c>
      <c r="E4" s="16"/>
      <c r="F4" s="16"/>
      <c r="G4" s="19"/>
      <c r="H4" s="19"/>
      <c r="K4" s="3">
        <v>68</v>
      </c>
      <c r="L4" s="3">
        <v>65</v>
      </c>
    </row>
    <row r="5" spans="1:12" ht="18" x14ac:dyDescent="0.35">
      <c r="A5" s="3" t="s">
        <v>18</v>
      </c>
      <c r="B5" s="3">
        <v>44</v>
      </c>
      <c r="E5" s="16" t="s">
        <v>0</v>
      </c>
      <c r="F5" s="17" t="s">
        <v>39</v>
      </c>
      <c r="G5" s="16" t="s">
        <v>38</v>
      </c>
      <c r="H5" s="19"/>
      <c r="K5" s="3">
        <v>56</v>
      </c>
      <c r="L5" s="3">
        <v>44</v>
      </c>
    </row>
    <row r="6" spans="1:12" ht="18" x14ac:dyDescent="0.35">
      <c r="A6" s="3" t="s">
        <v>18</v>
      </c>
      <c r="B6" s="3">
        <v>66</v>
      </c>
      <c r="E6" s="18" t="s">
        <v>11</v>
      </c>
      <c r="F6" s="30">
        <f>F14</f>
        <v>50.043478260869563</v>
      </c>
      <c r="G6" s="30">
        <f>F18</f>
        <v>11.683236868069351</v>
      </c>
      <c r="H6" s="20"/>
      <c r="K6" s="3">
        <v>54</v>
      </c>
      <c r="L6" s="3">
        <v>66</v>
      </c>
    </row>
    <row r="7" spans="1:12" ht="18" x14ac:dyDescent="0.35">
      <c r="A7" s="3" t="s">
        <v>18</v>
      </c>
      <c r="B7" s="3">
        <v>23</v>
      </c>
      <c r="E7" s="18" t="s">
        <v>18</v>
      </c>
      <c r="F7" s="30">
        <f>H14</f>
        <v>49.588235294117645</v>
      </c>
      <c r="G7" s="30">
        <f>H18</f>
        <v>17.432221686898561</v>
      </c>
      <c r="H7" s="20"/>
      <c r="K7" s="3">
        <v>47</v>
      </c>
      <c r="L7" s="3">
        <v>23</v>
      </c>
    </row>
    <row r="8" spans="1:12" ht="18" x14ac:dyDescent="0.35">
      <c r="A8" s="3" t="s">
        <v>18</v>
      </c>
      <c r="B8" s="3">
        <v>73</v>
      </c>
      <c r="E8" s="16" t="s">
        <v>35</v>
      </c>
      <c r="F8" s="31"/>
      <c r="G8" s="31"/>
      <c r="H8" s="19"/>
      <c r="K8" s="3">
        <v>51</v>
      </c>
      <c r="L8" s="3">
        <v>73</v>
      </c>
    </row>
    <row r="9" spans="1:12" ht="17.399999999999999" x14ac:dyDescent="0.3">
      <c r="A9" s="3" t="s">
        <v>18</v>
      </c>
      <c r="B9" s="3">
        <v>35</v>
      </c>
      <c r="K9" s="3">
        <v>29</v>
      </c>
      <c r="L9" s="3">
        <v>35</v>
      </c>
    </row>
    <row r="10" spans="1:12" ht="17.399999999999999" x14ac:dyDescent="0.3">
      <c r="A10" s="3" t="s">
        <v>18</v>
      </c>
      <c r="B10" s="3">
        <v>77</v>
      </c>
      <c r="K10" s="3">
        <v>68</v>
      </c>
      <c r="L10" s="3">
        <v>77</v>
      </c>
    </row>
    <row r="11" spans="1:12" ht="18" thickBot="1" x14ac:dyDescent="0.35">
      <c r="A11" s="3" t="s">
        <v>18</v>
      </c>
      <c r="B11" s="3">
        <v>68</v>
      </c>
      <c r="K11" s="3">
        <v>48</v>
      </c>
      <c r="L11" s="3">
        <v>68</v>
      </c>
    </row>
    <row r="12" spans="1:12" ht="17.399999999999999" x14ac:dyDescent="0.3">
      <c r="A12" s="3" t="s">
        <v>18</v>
      </c>
      <c r="B12" s="3">
        <v>34</v>
      </c>
      <c r="E12" s="34" t="s">
        <v>11</v>
      </c>
      <c r="F12" s="34"/>
      <c r="G12" s="34" t="s">
        <v>18</v>
      </c>
      <c r="H12" s="34"/>
      <c r="K12" s="3">
        <v>44</v>
      </c>
      <c r="L12" s="3">
        <v>34</v>
      </c>
    </row>
    <row r="13" spans="1:12" ht="17.399999999999999" x14ac:dyDescent="0.3">
      <c r="A13" s="3" t="s">
        <v>18</v>
      </c>
      <c r="B13" s="3">
        <v>46</v>
      </c>
      <c r="K13" s="3">
        <v>32</v>
      </c>
      <c r="L13" s="3">
        <v>46</v>
      </c>
    </row>
    <row r="14" spans="1:12" ht="17.399999999999999" x14ac:dyDescent="0.3">
      <c r="A14" s="3" t="s">
        <v>18</v>
      </c>
      <c r="B14" s="3">
        <v>20</v>
      </c>
      <c r="E14" s="46" t="s">
        <v>45</v>
      </c>
      <c r="F14" s="46">
        <v>50.043478260869563</v>
      </c>
      <c r="G14" s="46" t="s">
        <v>45</v>
      </c>
      <c r="H14" s="46">
        <v>49.588235294117645</v>
      </c>
      <c r="K14" s="3">
        <v>52</v>
      </c>
      <c r="L14" s="3">
        <v>20</v>
      </c>
    </row>
    <row r="15" spans="1:12" ht="17.399999999999999" x14ac:dyDescent="0.3">
      <c r="A15" s="3" t="s">
        <v>18</v>
      </c>
      <c r="B15" s="3">
        <v>48</v>
      </c>
      <c r="E15" t="s">
        <v>46</v>
      </c>
      <c r="F15">
        <v>2.4361232898354941</v>
      </c>
      <c r="G15" t="s">
        <v>46</v>
      </c>
      <c r="H15">
        <v>4.2279347826038611</v>
      </c>
      <c r="K15" s="3">
        <v>62</v>
      </c>
      <c r="L15" s="3">
        <v>48</v>
      </c>
    </row>
    <row r="16" spans="1:12" ht="17.399999999999999" x14ac:dyDescent="0.3">
      <c r="A16" s="3" t="s">
        <v>18</v>
      </c>
      <c r="B16" s="3">
        <v>66</v>
      </c>
      <c r="E16" t="s">
        <v>47</v>
      </c>
      <c r="F16">
        <v>51</v>
      </c>
      <c r="G16" t="s">
        <v>47</v>
      </c>
      <c r="H16">
        <v>48</v>
      </c>
      <c r="K16" s="3">
        <v>42</v>
      </c>
      <c r="L16" s="3">
        <v>66</v>
      </c>
    </row>
    <row r="17" spans="1:12" ht="17.399999999999999" x14ac:dyDescent="0.3">
      <c r="A17" s="3" t="s">
        <v>18</v>
      </c>
      <c r="B17" s="3">
        <v>33</v>
      </c>
      <c r="E17" t="s">
        <v>48</v>
      </c>
      <c r="F17">
        <v>68</v>
      </c>
      <c r="G17" t="s">
        <v>48</v>
      </c>
      <c r="H17">
        <v>66</v>
      </c>
      <c r="K17" s="3">
        <v>55</v>
      </c>
      <c r="L17" s="3">
        <v>33</v>
      </c>
    </row>
    <row r="18" spans="1:12" ht="17.399999999999999" x14ac:dyDescent="0.3">
      <c r="A18" s="3" t="s">
        <v>18</v>
      </c>
      <c r="B18" s="3">
        <v>53</v>
      </c>
      <c r="E18" s="46" t="s">
        <v>49</v>
      </c>
      <c r="F18" s="46">
        <v>11.683236868069351</v>
      </c>
      <c r="G18" s="46" t="s">
        <v>49</v>
      </c>
      <c r="H18" s="46">
        <v>17.432221686898561</v>
      </c>
      <c r="K18" s="3">
        <v>36</v>
      </c>
      <c r="L18" s="3">
        <v>53</v>
      </c>
    </row>
    <row r="19" spans="1:12" ht="17.399999999999999" x14ac:dyDescent="0.3">
      <c r="A19" s="3" t="s">
        <v>11</v>
      </c>
      <c r="B19" s="3">
        <v>58</v>
      </c>
      <c r="E19" t="s">
        <v>50</v>
      </c>
      <c r="F19">
        <v>136.49802371541492</v>
      </c>
      <c r="G19" t="s">
        <v>50</v>
      </c>
      <c r="H19">
        <v>303.88235294117658</v>
      </c>
      <c r="K19" s="3">
        <v>42</v>
      </c>
      <c r="L19" s="3"/>
    </row>
    <row r="20" spans="1:12" ht="17.399999999999999" x14ac:dyDescent="0.3">
      <c r="A20" s="3" t="s">
        <v>11</v>
      </c>
      <c r="B20" s="3">
        <v>45</v>
      </c>
      <c r="E20" t="s">
        <v>51</v>
      </c>
      <c r="F20">
        <v>-0.53089802739727654</v>
      </c>
      <c r="G20" t="s">
        <v>51</v>
      </c>
      <c r="H20">
        <v>-1.0590241175646495</v>
      </c>
      <c r="K20" s="3">
        <v>60</v>
      </c>
      <c r="L20" s="3"/>
    </row>
    <row r="21" spans="1:12" ht="17.399999999999999" x14ac:dyDescent="0.3">
      <c r="A21" s="3" t="s">
        <v>11</v>
      </c>
      <c r="B21" s="3">
        <v>68</v>
      </c>
      <c r="E21" t="s">
        <v>52</v>
      </c>
      <c r="F21">
        <v>0.14570108588586975</v>
      </c>
      <c r="G21" t="s">
        <v>52</v>
      </c>
      <c r="H21">
        <v>-6.4178659291512841E-2</v>
      </c>
      <c r="K21" s="3">
        <v>73</v>
      </c>
      <c r="L21" s="3"/>
    </row>
    <row r="22" spans="1:12" ht="17.399999999999999" x14ac:dyDescent="0.3">
      <c r="A22" s="3" t="s">
        <v>11</v>
      </c>
      <c r="B22" s="3">
        <v>56</v>
      </c>
      <c r="E22" t="s">
        <v>53</v>
      </c>
      <c r="F22">
        <v>44</v>
      </c>
      <c r="G22" t="s">
        <v>53</v>
      </c>
      <c r="H22">
        <v>57</v>
      </c>
      <c r="K22" s="3">
        <v>52</v>
      </c>
      <c r="L22" s="3"/>
    </row>
    <row r="23" spans="1:12" ht="17.399999999999999" x14ac:dyDescent="0.3">
      <c r="A23" s="3" t="s">
        <v>11</v>
      </c>
      <c r="B23" s="3">
        <v>54</v>
      </c>
      <c r="E23" s="46" t="s">
        <v>54</v>
      </c>
      <c r="F23" s="46">
        <v>29</v>
      </c>
      <c r="G23" s="46" t="s">
        <v>54</v>
      </c>
      <c r="H23" s="46">
        <v>20</v>
      </c>
      <c r="K23" s="3">
        <v>37</v>
      </c>
      <c r="L23" s="3"/>
    </row>
    <row r="24" spans="1:12" ht="17.399999999999999" x14ac:dyDescent="0.3">
      <c r="A24" s="3" t="s">
        <v>11</v>
      </c>
      <c r="B24" s="3">
        <v>47</v>
      </c>
      <c r="E24" s="46" t="s">
        <v>55</v>
      </c>
      <c r="F24" s="46">
        <v>73</v>
      </c>
      <c r="G24" s="46" t="s">
        <v>55</v>
      </c>
      <c r="H24" s="46">
        <v>77</v>
      </c>
      <c r="K24" s="3">
        <v>40</v>
      </c>
      <c r="L24" s="3"/>
    </row>
    <row r="25" spans="1:12" ht="17.399999999999999" x14ac:dyDescent="0.3">
      <c r="A25" s="3" t="s">
        <v>11</v>
      </c>
      <c r="B25" s="3">
        <v>51</v>
      </c>
      <c r="E25" t="s">
        <v>56</v>
      </c>
      <c r="F25">
        <v>1151</v>
      </c>
      <c r="G25" t="s">
        <v>56</v>
      </c>
      <c r="H25">
        <v>843</v>
      </c>
      <c r="K25" s="3"/>
      <c r="L25" s="3"/>
    </row>
    <row r="26" spans="1:12" ht="18" thickBot="1" x14ac:dyDescent="0.35">
      <c r="A26" s="3" t="s">
        <v>11</v>
      </c>
      <c r="B26" s="3">
        <v>29</v>
      </c>
      <c r="E26" s="33" t="s">
        <v>57</v>
      </c>
      <c r="F26" s="33">
        <v>23</v>
      </c>
      <c r="G26" s="33" t="s">
        <v>57</v>
      </c>
      <c r="H26" s="33">
        <v>17</v>
      </c>
      <c r="K26" s="3"/>
      <c r="L26" s="3"/>
    </row>
    <row r="27" spans="1:12" ht="17.399999999999999" x14ac:dyDescent="0.3">
      <c r="A27" s="3" t="s">
        <v>11</v>
      </c>
      <c r="B27" s="3">
        <v>68</v>
      </c>
      <c r="K27" s="3"/>
      <c r="L27" s="3"/>
    </row>
    <row r="28" spans="1:12" ht="17.399999999999999" x14ac:dyDescent="0.3">
      <c r="A28" s="3" t="s">
        <v>11</v>
      </c>
      <c r="B28" s="3">
        <v>48</v>
      </c>
      <c r="K28" s="3"/>
      <c r="L28" s="3"/>
    </row>
    <row r="29" spans="1:12" ht="17.399999999999999" x14ac:dyDescent="0.3">
      <c r="A29" s="3" t="s">
        <v>11</v>
      </c>
      <c r="B29" s="3">
        <v>44</v>
      </c>
      <c r="K29" s="3"/>
      <c r="L29" s="3"/>
    </row>
    <row r="30" spans="1:12" ht="17.399999999999999" x14ac:dyDescent="0.3">
      <c r="A30" s="3" t="s">
        <v>11</v>
      </c>
      <c r="B30" s="3">
        <v>32</v>
      </c>
      <c r="K30" s="3"/>
      <c r="L30" s="3"/>
    </row>
    <row r="31" spans="1:12" ht="17.399999999999999" x14ac:dyDescent="0.3">
      <c r="A31" s="3" t="s">
        <v>11</v>
      </c>
      <c r="B31" s="3">
        <v>52</v>
      </c>
      <c r="K31" s="3"/>
      <c r="L31" s="3"/>
    </row>
    <row r="32" spans="1:12" ht="17.399999999999999" x14ac:dyDescent="0.3">
      <c r="A32" s="3" t="s">
        <v>11</v>
      </c>
      <c r="B32" s="3">
        <v>62</v>
      </c>
      <c r="K32" s="3"/>
      <c r="L32" s="3"/>
    </row>
    <row r="33" spans="1:12" ht="17.399999999999999" x14ac:dyDescent="0.3">
      <c r="A33" s="3" t="s">
        <v>11</v>
      </c>
      <c r="B33" s="3">
        <v>42</v>
      </c>
      <c r="K33" s="3"/>
      <c r="L33" s="3"/>
    </row>
    <row r="34" spans="1:12" ht="17.399999999999999" x14ac:dyDescent="0.3">
      <c r="A34" s="3" t="s">
        <v>11</v>
      </c>
      <c r="B34" s="3">
        <v>55</v>
      </c>
      <c r="K34" s="3"/>
      <c r="L34" s="3"/>
    </row>
    <row r="35" spans="1:12" ht="17.399999999999999" x14ac:dyDescent="0.3">
      <c r="A35" s="3" t="s">
        <v>11</v>
      </c>
      <c r="B35" s="3">
        <v>36</v>
      </c>
      <c r="K35" s="3"/>
      <c r="L35" s="3"/>
    </row>
    <row r="36" spans="1:12" ht="17.399999999999999" x14ac:dyDescent="0.3">
      <c r="A36" s="3" t="s">
        <v>11</v>
      </c>
      <c r="B36" s="3">
        <v>42</v>
      </c>
      <c r="K36" s="3"/>
      <c r="L36" s="3"/>
    </row>
    <row r="37" spans="1:12" ht="17.399999999999999" x14ac:dyDescent="0.3">
      <c r="A37" s="3" t="s">
        <v>11</v>
      </c>
      <c r="B37" s="3">
        <v>60</v>
      </c>
      <c r="K37" s="3"/>
      <c r="L37" s="3"/>
    </row>
    <row r="38" spans="1:12" ht="17.399999999999999" x14ac:dyDescent="0.3">
      <c r="A38" s="3" t="s">
        <v>11</v>
      </c>
      <c r="B38" s="3">
        <v>73</v>
      </c>
      <c r="K38" s="3"/>
      <c r="L38" s="3"/>
    </row>
    <row r="39" spans="1:12" ht="17.399999999999999" x14ac:dyDescent="0.3">
      <c r="A39" s="3" t="s">
        <v>11</v>
      </c>
      <c r="B39" s="3">
        <v>52</v>
      </c>
      <c r="K39" s="3"/>
      <c r="L39" s="3"/>
    </row>
    <row r="40" spans="1:12" ht="17.399999999999999" x14ac:dyDescent="0.3">
      <c r="A40" s="3" t="s">
        <v>11</v>
      </c>
      <c r="B40" s="3">
        <v>37</v>
      </c>
      <c r="K40" s="3"/>
      <c r="L40" s="3"/>
    </row>
    <row r="41" spans="1:12" ht="17.399999999999999" x14ac:dyDescent="0.3">
      <c r="A41" s="3" t="s">
        <v>11</v>
      </c>
      <c r="B41" s="3">
        <v>40</v>
      </c>
      <c r="K41" s="3"/>
      <c r="L41" s="3"/>
    </row>
    <row r="42" spans="1:12" x14ac:dyDescent="0.3">
      <c r="A42" s="5"/>
      <c r="B42" s="5"/>
      <c r="K42" s="5"/>
      <c r="L42" s="5"/>
    </row>
    <row r="43" spans="1:12" ht="18" x14ac:dyDescent="0.35">
      <c r="A43" s="7"/>
      <c r="B43" s="7"/>
      <c r="K43" s="7"/>
      <c r="L43" s="7"/>
    </row>
    <row r="44" spans="1:12" ht="17.399999999999999" x14ac:dyDescent="0.3">
      <c r="A44" s="8"/>
      <c r="B44" s="8"/>
      <c r="K44" s="8"/>
      <c r="L44" s="8"/>
    </row>
    <row r="45" spans="1:12" ht="17.399999999999999" x14ac:dyDescent="0.3">
      <c r="A45" s="8"/>
      <c r="B45" s="8"/>
      <c r="K45" s="8"/>
      <c r="L45" s="8"/>
    </row>
    <row r="46" spans="1:12" ht="17.399999999999999" x14ac:dyDescent="0.3">
      <c r="A46" s="8"/>
      <c r="B46" s="8"/>
      <c r="K46" s="8"/>
      <c r="L46" s="8"/>
    </row>
    <row r="47" spans="1:12" ht="17.399999999999999" x14ac:dyDescent="0.3">
      <c r="A47" s="8"/>
      <c r="B47" s="8"/>
      <c r="K47" s="8"/>
      <c r="L47" s="8"/>
    </row>
    <row r="48" spans="1:12" ht="17.399999999999999" x14ac:dyDescent="0.3">
      <c r="A48" s="8"/>
      <c r="B48" s="8"/>
      <c r="K48" s="8"/>
      <c r="L48" s="8"/>
    </row>
    <row r="49" spans="1:12" ht="17.399999999999999" x14ac:dyDescent="0.3">
      <c r="A49" s="8"/>
      <c r="B49" s="8"/>
      <c r="K49" s="8"/>
      <c r="L49" s="8"/>
    </row>
    <row r="50" spans="1:12" ht="17.399999999999999" x14ac:dyDescent="0.3">
      <c r="A50" s="8"/>
      <c r="B50" s="8"/>
      <c r="K50" s="8"/>
      <c r="L50" s="8"/>
    </row>
  </sheetData>
  <sortState xmlns:xlrd2="http://schemas.microsoft.com/office/spreadsheetml/2017/richdata2" ref="A2:B41">
    <sortCondition ref="A2:A41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B848-E968-4CAB-A130-5204D516822F}">
  <dimension ref="A1:M50"/>
  <sheetViews>
    <sheetView zoomScale="77" workbookViewId="0">
      <selection activeCell="C2" sqref="C2"/>
    </sheetView>
  </sheetViews>
  <sheetFormatPr defaultColWidth="8.88671875" defaultRowHeight="14.4" x14ac:dyDescent="0.3"/>
  <cols>
    <col min="1" max="1" width="14.109375" bestFit="1" customWidth="1"/>
    <col min="2" max="2" width="9" bestFit="1" customWidth="1"/>
    <col min="3" max="3" width="23.88671875" bestFit="1" customWidth="1"/>
    <col min="5" max="5" width="22.109375" bestFit="1" customWidth="1"/>
    <col min="10" max="10" width="22.109375" bestFit="1" customWidth="1"/>
    <col min="11" max="12" width="9.33203125" bestFit="1" customWidth="1"/>
    <col min="13" max="13" width="9.6640625" bestFit="1" customWidth="1"/>
  </cols>
  <sheetData>
    <row r="1" spans="1:13" ht="22.8" x14ac:dyDescent="0.4">
      <c r="A1" s="1" t="s">
        <v>3</v>
      </c>
      <c r="B1" s="1" t="s">
        <v>4</v>
      </c>
      <c r="C1" s="1" t="s">
        <v>41</v>
      </c>
    </row>
    <row r="2" spans="1:13" ht="17.399999999999999" x14ac:dyDescent="0.3">
      <c r="A2" s="3" t="s">
        <v>14</v>
      </c>
      <c r="B2" s="3">
        <v>58</v>
      </c>
      <c r="C2" s="32" t="str">
        <f>IF(B2&lt;40,"Younger","Older")</f>
        <v>Older</v>
      </c>
    </row>
    <row r="3" spans="1:13" ht="18" x14ac:dyDescent="0.35">
      <c r="A3" s="3" t="s">
        <v>17</v>
      </c>
      <c r="B3" s="3">
        <v>45</v>
      </c>
      <c r="C3" s="32" t="str">
        <f t="shared" ref="C3:C41" si="0">IF(B3&lt;40,"Younger","Older")</f>
        <v>Older</v>
      </c>
      <c r="E3" s="16" t="s">
        <v>37</v>
      </c>
      <c r="F3" s="16"/>
      <c r="G3" s="16"/>
      <c r="H3" s="16"/>
      <c r="J3" s="16" t="s">
        <v>37</v>
      </c>
      <c r="K3" s="16"/>
      <c r="L3" s="16"/>
      <c r="M3" s="16"/>
    </row>
    <row r="4" spans="1:13" ht="18" x14ac:dyDescent="0.35">
      <c r="A4" s="3" t="s">
        <v>14</v>
      </c>
      <c r="B4" s="3">
        <v>51</v>
      </c>
      <c r="C4" s="32" t="str">
        <f t="shared" si="0"/>
        <v>Older</v>
      </c>
      <c r="E4" s="16"/>
      <c r="F4" s="16" t="s">
        <v>36</v>
      </c>
      <c r="G4" s="16"/>
      <c r="H4" s="16"/>
      <c r="J4" s="16"/>
      <c r="K4" s="16" t="s">
        <v>36</v>
      </c>
      <c r="L4" s="16"/>
      <c r="M4" s="16"/>
    </row>
    <row r="5" spans="1:13" ht="18" x14ac:dyDescent="0.35">
      <c r="A5" s="3" t="s">
        <v>14</v>
      </c>
      <c r="B5" s="3">
        <v>68</v>
      </c>
      <c r="C5" s="32" t="str">
        <f t="shared" si="0"/>
        <v>Older</v>
      </c>
      <c r="E5" s="16" t="s">
        <v>42</v>
      </c>
      <c r="F5" s="17" t="s">
        <v>14</v>
      </c>
      <c r="G5" s="17" t="s">
        <v>17</v>
      </c>
      <c r="H5" s="16" t="s">
        <v>35</v>
      </c>
      <c r="J5" s="16" t="s">
        <v>42</v>
      </c>
      <c r="K5" s="17" t="s">
        <v>14</v>
      </c>
      <c r="L5" s="17" t="s">
        <v>17</v>
      </c>
      <c r="M5" s="16" t="s">
        <v>35</v>
      </c>
    </row>
    <row r="6" spans="1:13" ht="18" x14ac:dyDescent="0.35">
      <c r="A6" s="3" t="s">
        <v>14</v>
      </c>
      <c r="B6" s="3">
        <v>41</v>
      </c>
      <c r="C6" s="32" t="str">
        <f t="shared" si="0"/>
        <v>Older</v>
      </c>
      <c r="E6" s="17" t="s">
        <v>43</v>
      </c>
      <c r="F6" s="14">
        <f>COUNTIFS($C$2:$C$41,$E6,$A$2:$A$41,F$5)</f>
        <v>3</v>
      </c>
      <c r="G6" s="14">
        <f>COUNTIFS($C$2:$C$41,$E6,$A$2:$A$41,G$5)</f>
        <v>6</v>
      </c>
      <c r="H6" s="13">
        <f>SUM(F6:G6)</f>
        <v>9</v>
      </c>
      <c r="J6" s="17" t="s">
        <v>43</v>
      </c>
      <c r="K6" s="27">
        <f>F6/$H$8</f>
        <v>7.4999999999999997E-2</v>
      </c>
      <c r="L6" s="27">
        <f>G6/$H$8</f>
        <v>0.15</v>
      </c>
      <c r="M6" s="28">
        <f>SUM(K6:L6)</f>
        <v>0.22499999999999998</v>
      </c>
    </row>
    <row r="7" spans="1:13" ht="18" x14ac:dyDescent="0.35">
      <c r="A7" s="3" t="s">
        <v>17</v>
      </c>
      <c r="B7" s="3">
        <v>56</v>
      </c>
      <c r="C7" s="32" t="str">
        <f t="shared" si="0"/>
        <v>Older</v>
      </c>
      <c r="E7" s="17" t="s">
        <v>44</v>
      </c>
      <c r="F7" s="14">
        <f>COUNTIFS($C$2:$C$41,$E7,$A$2:$A$41,F$5)</f>
        <v>13</v>
      </c>
      <c r="G7" s="14">
        <f>COUNTIFS($C$2:$C$41,$E7,$A$2:$A$41,G$5)</f>
        <v>18</v>
      </c>
      <c r="H7" s="13">
        <f t="shared" ref="H7:H8" si="1">SUM(F7:G7)</f>
        <v>31</v>
      </c>
      <c r="J7" s="17" t="s">
        <v>44</v>
      </c>
      <c r="K7" s="27">
        <f>F7/$H$8</f>
        <v>0.32500000000000001</v>
      </c>
      <c r="L7" s="27">
        <f>G7/$H$8</f>
        <v>0.45</v>
      </c>
      <c r="M7" s="28">
        <f t="shared" ref="M7:M8" si="2">SUM(K7:L7)</f>
        <v>0.77500000000000002</v>
      </c>
    </row>
    <row r="8" spans="1:13" ht="18" x14ac:dyDescent="0.35">
      <c r="A8" s="3" t="s">
        <v>14</v>
      </c>
      <c r="B8" s="3">
        <v>54</v>
      </c>
      <c r="C8" s="32" t="str">
        <f t="shared" si="0"/>
        <v>Older</v>
      </c>
      <c r="E8" s="16" t="s">
        <v>35</v>
      </c>
      <c r="F8" s="13">
        <f>SUM(F6:F7)</f>
        <v>16</v>
      </c>
      <c r="G8" s="13">
        <f>SUM(G6:G7)</f>
        <v>24</v>
      </c>
      <c r="H8" s="26">
        <f t="shared" si="1"/>
        <v>40</v>
      </c>
      <c r="J8" s="16" t="s">
        <v>35</v>
      </c>
      <c r="K8" s="28">
        <f>SUM(K6:K7)</f>
        <v>0.4</v>
      </c>
      <c r="L8" s="28">
        <f>SUM(L6:L7)</f>
        <v>0.6</v>
      </c>
      <c r="M8" s="29">
        <f t="shared" si="2"/>
        <v>1</v>
      </c>
    </row>
    <row r="9" spans="1:13" ht="17.399999999999999" x14ac:dyDescent="0.3">
      <c r="A9" s="3" t="s">
        <v>17</v>
      </c>
      <c r="B9" s="3">
        <v>65</v>
      </c>
      <c r="C9" s="32" t="str">
        <f t="shared" si="0"/>
        <v>Older</v>
      </c>
    </row>
    <row r="10" spans="1:13" ht="17.399999999999999" x14ac:dyDescent="0.3">
      <c r="A10" s="3" t="s">
        <v>17</v>
      </c>
      <c r="B10" s="3">
        <v>47</v>
      </c>
      <c r="C10" s="32" t="str">
        <f t="shared" si="0"/>
        <v>Older</v>
      </c>
    </row>
    <row r="11" spans="1:13" ht="17.399999999999999" x14ac:dyDescent="0.3">
      <c r="A11" s="3" t="s">
        <v>17</v>
      </c>
      <c r="B11" s="3">
        <v>51</v>
      </c>
      <c r="C11" s="32" t="str">
        <f t="shared" si="0"/>
        <v>Older</v>
      </c>
    </row>
    <row r="12" spans="1:13" ht="17.399999999999999" x14ac:dyDescent="0.3">
      <c r="A12" s="3" t="s">
        <v>17</v>
      </c>
      <c r="B12" s="3">
        <v>44</v>
      </c>
      <c r="C12" s="32" t="str">
        <f t="shared" si="0"/>
        <v>Older</v>
      </c>
    </row>
    <row r="13" spans="1:13" ht="17.399999999999999" x14ac:dyDescent="0.3">
      <c r="A13" s="3" t="s">
        <v>14</v>
      </c>
      <c r="B13" s="3">
        <v>66</v>
      </c>
      <c r="C13" s="32" t="str">
        <f t="shared" si="0"/>
        <v>Older</v>
      </c>
    </row>
    <row r="14" spans="1:13" ht="17.399999999999999" x14ac:dyDescent="0.3">
      <c r="A14" s="3" t="s">
        <v>17</v>
      </c>
      <c r="B14" s="3">
        <v>23</v>
      </c>
      <c r="C14" s="32" t="str">
        <f t="shared" si="0"/>
        <v>Younger</v>
      </c>
    </row>
    <row r="15" spans="1:13" ht="17.399999999999999" x14ac:dyDescent="0.3">
      <c r="A15" s="3" t="s">
        <v>14</v>
      </c>
      <c r="B15" s="3">
        <v>73</v>
      </c>
      <c r="C15" s="32" t="str">
        <f t="shared" si="0"/>
        <v>Older</v>
      </c>
    </row>
    <row r="16" spans="1:13" ht="17.399999999999999" x14ac:dyDescent="0.3">
      <c r="A16" s="3" t="s">
        <v>14</v>
      </c>
      <c r="B16" s="3">
        <v>35</v>
      </c>
      <c r="C16" s="32" t="str">
        <f t="shared" si="0"/>
        <v>Younger</v>
      </c>
    </row>
    <row r="17" spans="1:3" ht="17.399999999999999" x14ac:dyDescent="0.3">
      <c r="A17" s="3" t="s">
        <v>14</v>
      </c>
      <c r="B17" s="3">
        <v>77</v>
      </c>
      <c r="C17" s="32" t="str">
        <f t="shared" si="0"/>
        <v>Older</v>
      </c>
    </row>
    <row r="18" spans="1:3" ht="17.399999999999999" x14ac:dyDescent="0.3">
      <c r="A18" s="3" t="s">
        <v>17</v>
      </c>
      <c r="B18" s="3">
        <v>29</v>
      </c>
      <c r="C18" s="32" t="str">
        <f t="shared" si="0"/>
        <v>Younger</v>
      </c>
    </row>
    <row r="19" spans="1:3" ht="17.399999999999999" x14ac:dyDescent="0.3">
      <c r="A19" s="3" t="s">
        <v>17</v>
      </c>
      <c r="B19" s="3">
        <v>68</v>
      </c>
      <c r="C19" s="32" t="str">
        <f t="shared" si="0"/>
        <v>Older</v>
      </c>
    </row>
    <row r="20" spans="1:3" ht="17.399999999999999" x14ac:dyDescent="0.3">
      <c r="A20" s="3" t="s">
        <v>17</v>
      </c>
      <c r="B20" s="3">
        <v>68</v>
      </c>
      <c r="C20" s="32" t="str">
        <f t="shared" si="0"/>
        <v>Older</v>
      </c>
    </row>
    <row r="21" spans="1:3" ht="17.399999999999999" x14ac:dyDescent="0.3">
      <c r="A21" s="3" t="s">
        <v>17</v>
      </c>
      <c r="B21" s="3">
        <v>34</v>
      </c>
      <c r="C21" s="32" t="str">
        <f t="shared" si="0"/>
        <v>Younger</v>
      </c>
    </row>
    <row r="22" spans="1:3" ht="17.399999999999999" x14ac:dyDescent="0.3">
      <c r="A22" s="3" t="s">
        <v>17</v>
      </c>
      <c r="B22" s="3">
        <v>48</v>
      </c>
      <c r="C22" s="32" t="str">
        <f t="shared" si="0"/>
        <v>Older</v>
      </c>
    </row>
    <row r="23" spans="1:3" ht="17.399999999999999" x14ac:dyDescent="0.3">
      <c r="A23" s="3" t="s">
        <v>17</v>
      </c>
      <c r="B23" s="3">
        <v>44</v>
      </c>
      <c r="C23" s="32" t="str">
        <f t="shared" si="0"/>
        <v>Older</v>
      </c>
    </row>
    <row r="24" spans="1:3" ht="17.399999999999999" x14ac:dyDescent="0.3">
      <c r="A24" s="3" t="s">
        <v>14</v>
      </c>
      <c r="B24" s="3">
        <v>32</v>
      </c>
      <c r="C24" s="32" t="str">
        <f t="shared" si="0"/>
        <v>Younger</v>
      </c>
    </row>
    <row r="25" spans="1:3" ht="17.399999999999999" x14ac:dyDescent="0.3">
      <c r="A25" s="3" t="s">
        <v>17</v>
      </c>
      <c r="B25" s="3">
        <v>46</v>
      </c>
      <c r="C25" s="32" t="str">
        <f t="shared" si="0"/>
        <v>Older</v>
      </c>
    </row>
    <row r="26" spans="1:3" ht="17.399999999999999" x14ac:dyDescent="0.3">
      <c r="A26" s="3" t="s">
        <v>17</v>
      </c>
      <c r="B26" s="3">
        <v>20</v>
      </c>
      <c r="C26" s="32" t="str">
        <f t="shared" si="0"/>
        <v>Younger</v>
      </c>
    </row>
    <row r="27" spans="1:3" ht="17.399999999999999" x14ac:dyDescent="0.3">
      <c r="A27" s="3" t="s">
        <v>17</v>
      </c>
      <c r="B27" s="3">
        <v>52</v>
      </c>
      <c r="C27" s="32" t="str">
        <f t="shared" si="0"/>
        <v>Older</v>
      </c>
    </row>
    <row r="28" spans="1:3" ht="17.399999999999999" x14ac:dyDescent="0.3">
      <c r="A28" s="3" t="s">
        <v>14</v>
      </c>
      <c r="B28" s="3">
        <v>62</v>
      </c>
      <c r="C28" s="32" t="str">
        <f t="shared" si="0"/>
        <v>Older</v>
      </c>
    </row>
    <row r="29" spans="1:3" ht="17.399999999999999" x14ac:dyDescent="0.3">
      <c r="A29" s="3" t="s">
        <v>14</v>
      </c>
      <c r="B29" s="3">
        <v>42</v>
      </c>
      <c r="C29" s="32" t="str">
        <f t="shared" si="0"/>
        <v>Older</v>
      </c>
    </row>
    <row r="30" spans="1:3" ht="17.399999999999999" x14ac:dyDescent="0.3">
      <c r="A30" s="3" t="s">
        <v>14</v>
      </c>
      <c r="B30" s="3">
        <v>48</v>
      </c>
      <c r="C30" s="32" t="str">
        <f t="shared" si="0"/>
        <v>Older</v>
      </c>
    </row>
    <row r="31" spans="1:3" ht="17.399999999999999" x14ac:dyDescent="0.3">
      <c r="A31" s="3" t="s">
        <v>14</v>
      </c>
      <c r="B31" s="3">
        <v>55</v>
      </c>
      <c r="C31" s="32" t="str">
        <f t="shared" si="0"/>
        <v>Older</v>
      </c>
    </row>
    <row r="32" spans="1:3" ht="17.399999999999999" x14ac:dyDescent="0.3">
      <c r="A32" s="3" t="s">
        <v>17</v>
      </c>
      <c r="B32" s="3">
        <v>66</v>
      </c>
      <c r="C32" s="32" t="str">
        <f t="shared" si="0"/>
        <v>Older</v>
      </c>
    </row>
    <row r="33" spans="1:3" ht="17.399999999999999" x14ac:dyDescent="0.3">
      <c r="A33" s="3" t="s">
        <v>17</v>
      </c>
      <c r="B33" s="3">
        <v>36</v>
      </c>
      <c r="C33" s="32" t="str">
        <f t="shared" si="0"/>
        <v>Younger</v>
      </c>
    </row>
    <row r="34" spans="1:3" ht="17.399999999999999" x14ac:dyDescent="0.3">
      <c r="A34" s="3" t="s">
        <v>14</v>
      </c>
      <c r="B34" s="3">
        <v>42</v>
      </c>
      <c r="C34" s="32" t="str">
        <f t="shared" si="0"/>
        <v>Older</v>
      </c>
    </row>
    <row r="35" spans="1:3" ht="17.399999999999999" x14ac:dyDescent="0.3">
      <c r="A35" s="3" t="s">
        <v>17</v>
      </c>
      <c r="B35" s="3">
        <v>60</v>
      </c>
      <c r="C35" s="32" t="str">
        <f t="shared" si="0"/>
        <v>Older</v>
      </c>
    </row>
    <row r="36" spans="1:3" ht="17.399999999999999" x14ac:dyDescent="0.3">
      <c r="A36" s="3" t="s">
        <v>17</v>
      </c>
      <c r="B36" s="3">
        <v>73</v>
      </c>
      <c r="C36" s="32" t="str">
        <f t="shared" si="0"/>
        <v>Older</v>
      </c>
    </row>
    <row r="37" spans="1:3" ht="17.399999999999999" x14ac:dyDescent="0.3">
      <c r="A37" s="3" t="s">
        <v>17</v>
      </c>
      <c r="B37" s="3">
        <v>52</v>
      </c>
      <c r="C37" s="32" t="str">
        <f t="shared" si="0"/>
        <v>Older</v>
      </c>
    </row>
    <row r="38" spans="1:3" ht="17.399999999999999" x14ac:dyDescent="0.3">
      <c r="A38" s="3" t="s">
        <v>17</v>
      </c>
      <c r="B38" s="3">
        <v>33</v>
      </c>
      <c r="C38" s="32" t="str">
        <f t="shared" si="0"/>
        <v>Younger</v>
      </c>
    </row>
    <row r="39" spans="1:3" ht="17.399999999999999" x14ac:dyDescent="0.3">
      <c r="A39" s="3" t="s">
        <v>14</v>
      </c>
      <c r="B39" s="3">
        <v>37</v>
      </c>
      <c r="C39" s="32" t="str">
        <f t="shared" si="0"/>
        <v>Younger</v>
      </c>
    </row>
    <row r="40" spans="1:3" ht="17.399999999999999" x14ac:dyDescent="0.3">
      <c r="A40" s="3" t="s">
        <v>17</v>
      </c>
      <c r="B40" s="3">
        <v>40</v>
      </c>
      <c r="C40" s="32" t="str">
        <f t="shared" si="0"/>
        <v>Older</v>
      </c>
    </row>
    <row r="41" spans="1:3" ht="17.399999999999999" x14ac:dyDescent="0.3">
      <c r="A41" s="3" t="s">
        <v>17</v>
      </c>
      <c r="B41" s="3">
        <v>53</v>
      </c>
      <c r="C41" s="32" t="str">
        <f t="shared" si="0"/>
        <v>Older</v>
      </c>
    </row>
    <row r="42" spans="1:3" x14ac:dyDescent="0.3">
      <c r="A42" s="5"/>
      <c r="B42" s="5"/>
    </row>
    <row r="43" spans="1:3" ht="18" x14ac:dyDescent="0.35">
      <c r="A43" s="7"/>
      <c r="B43" s="7"/>
    </row>
    <row r="44" spans="1:3" ht="17.399999999999999" x14ac:dyDescent="0.3">
      <c r="A44" s="8"/>
      <c r="B44" s="8"/>
    </row>
    <row r="45" spans="1:3" ht="17.399999999999999" x14ac:dyDescent="0.3">
      <c r="A45" s="8"/>
      <c r="B45" s="8"/>
    </row>
    <row r="46" spans="1:3" ht="17.399999999999999" x14ac:dyDescent="0.3">
      <c r="A46" s="8"/>
      <c r="B46" s="8"/>
    </row>
    <row r="47" spans="1:3" ht="17.399999999999999" x14ac:dyDescent="0.3">
      <c r="A47" s="8"/>
      <c r="B47" s="8"/>
    </row>
    <row r="48" spans="1:3" ht="17.399999999999999" x14ac:dyDescent="0.3">
      <c r="A48" s="8"/>
      <c r="B48" s="8"/>
    </row>
    <row r="49" spans="1:2" ht="17.399999999999999" x14ac:dyDescent="0.3">
      <c r="A49" s="8"/>
      <c r="B49" s="8"/>
    </row>
    <row r="50" spans="1:2" ht="17.399999999999999" x14ac:dyDescent="0.3">
      <c r="A50" s="8"/>
      <c r="B50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945D-85F0-48B9-94D2-CE19E4D60A3A}">
  <dimension ref="A1:W50"/>
  <sheetViews>
    <sheetView zoomScale="79" workbookViewId="0">
      <selection activeCell="E9" sqref="E9"/>
    </sheetView>
  </sheetViews>
  <sheetFormatPr defaultColWidth="8.88671875" defaultRowHeight="14.4" x14ac:dyDescent="0.3"/>
  <cols>
    <col min="1" max="1" width="11.109375" bestFit="1" customWidth="1"/>
    <col min="2" max="2" width="14.44140625" customWidth="1"/>
    <col min="4" max="4" width="19" bestFit="1" customWidth="1"/>
    <col min="20" max="20" width="20" bestFit="1" customWidth="1"/>
    <col min="22" max="22" width="20" bestFit="1" customWidth="1"/>
  </cols>
  <sheetData>
    <row r="1" spans="1:23" ht="22.8" x14ac:dyDescent="0.4">
      <c r="A1" s="1" t="s">
        <v>9</v>
      </c>
      <c r="B1" s="1" t="s">
        <v>0</v>
      </c>
      <c r="Q1" t="s">
        <v>11</v>
      </c>
      <c r="R1" t="s">
        <v>18</v>
      </c>
    </row>
    <row r="2" spans="1:23" ht="18" thickBot="1" x14ac:dyDescent="0.35">
      <c r="A2" s="4">
        <v>78</v>
      </c>
      <c r="B2" s="3" t="s">
        <v>18</v>
      </c>
      <c r="D2" s="36" t="s">
        <v>58</v>
      </c>
      <c r="E2" s="36"/>
      <c r="Q2" s="4">
        <v>31</v>
      </c>
      <c r="R2" s="4">
        <v>78</v>
      </c>
      <c r="T2" s="36" t="s">
        <v>58</v>
      </c>
      <c r="U2" s="36"/>
    </row>
    <row r="3" spans="1:23" ht="18" thickBot="1" x14ac:dyDescent="0.35">
      <c r="A3" s="4">
        <v>121</v>
      </c>
      <c r="B3" s="3" t="s">
        <v>18</v>
      </c>
      <c r="D3" s="37" t="s">
        <v>9</v>
      </c>
      <c r="E3" s="37"/>
      <c r="Q3" s="4">
        <v>49</v>
      </c>
      <c r="R3" s="4">
        <v>121</v>
      </c>
      <c r="T3" s="37" t="s">
        <v>9</v>
      </c>
      <c r="U3" s="37"/>
    </row>
    <row r="4" spans="1:23" ht="17.399999999999999" x14ac:dyDescent="0.3">
      <c r="A4" s="4">
        <v>230</v>
      </c>
      <c r="B4" s="3" t="s">
        <v>18</v>
      </c>
      <c r="Q4" s="4">
        <v>113</v>
      </c>
      <c r="R4" s="4">
        <v>230</v>
      </c>
      <c r="T4" s="34" t="s">
        <v>11</v>
      </c>
      <c r="U4" s="34"/>
      <c r="V4" s="34" t="s">
        <v>18</v>
      </c>
      <c r="W4" s="34"/>
    </row>
    <row r="5" spans="1:23" ht="17.399999999999999" x14ac:dyDescent="0.3">
      <c r="A5" s="4">
        <v>288</v>
      </c>
      <c r="B5" s="3" t="s">
        <v>18</v>
      </c>
      <c r="D5" s="38" t="s">
        <v>45</v>
      </c>
      <c r="E5" s="38">
        <v>395.22500000000002</v>
      </c>
      <c r="Q5" s="4">
        <v>127</v>
      </c>
      <c r="R5" s="4">
        <v>288</v>
      </c>
    </row>
    <row r="6" spans="1:23" ht="17.399999999999999" x14ac:dyDescent="0.3">
      <c r="A6" s="4">
        <v>339</v>
      </c>
      <c r="B6" s="3" t="s">
        <v>18</v>
      </c>
      <c r="D6" t="s">
        <v>46</v>
      </c>
      <c r="E6">
        <v>46.234359621556173</v>
      </c>
      <c r="Q6" s="4">
        <v>139</v>
      </c>
      <c r="R6" s="4">
        <v>339</v>
      </c>
      <c r="T6" s="38" t="s">
        <v>45</v>
      </c>
      <c r="U6" s="38">
        <v>413.30434782608694</v>
      </c>
      <c r="V6" s="40" t="s">
        <v>45</v>
      </c>
      <c r="W6" s="40">
        <v>370.76470588235293</v>
      </c>
    </row>
    <row r="7" spans="1:23" ht="17.399999999999999" x14ac:dyDescent="0.3">
      <c r="A7" s="4">
        <v>522</v>
      </c>
      <c r="B7" s="3" t="s">
        <v>18</v>
      </c>
      <c r="D7" s="38" t="s">
        <v>47</v>
      </c>
      <c r="E7" s="38">
        <v>282.5</v>
      </c>
      <c r="Q7" s="4">
        <v>265</v>
      </c>
      <c r="R7" s="4">
        <v>522</v>
      </c>
      <c r="T7" t="s">
        <v>46</v>
      </c>
      <c r="U7">
        <v>70.320931016744183</v>
      </c>
      <c r="V7" t="s">
        <v>46</v>
      </c>
      <c r="W7">
        <v>54.732137121713379</v>
      </c>
    </row>
    <row r="8" spans="1:23" ht="17.399999999999999" x14ac:dyDescent="0.3">
      <c r="A8" s="4">
        <v>649</v>
      </c>
      <c r="B8" s="3" t="s">
        <v>18</v>
      </c>
      <c r="D8" s="38" t="s">
        <v>48</v>
      </c>
      <c r="E8" s="38">
        <v>265</v>
      </c>
      <c r="Q8" s="4">
        <v>265</v>
      </c>
      <c r="R8" s="4">
        <v>649</v>
      </c>
      <c r="T8" s="38" t="s">
        <v>47</v>
      </c>
      <c r="U8" s="38">
        <v>273</v>
      </c>
      <c r="V8" s="40" t="s">
        <v>47</v>
      </c>
      <c r="W8" s="40">
        <v>316</v>
      </c>
    </row>
    <row r="9" spans="1:23" ht="17.399999999999999" x14ac:dyDescent="0.3">
      <c r="A9" s="4">
        <v>172</v>
      </c>
      <c r="B9" s="3" t="s">
        <v>18</v>
      </c>
      <c r="D9" s="38" t="s">
        <v>49</v>
      </c>
      <c r="E9" s="38">
        <v>292.41176512687611</v>
      </c>
      <c r="Q9" s="4">
        <v>303</v>
      </c>
      <c r="R9" s="4">
        <v>172</v>
      </c>
      <c r="T9" s="38" t="s">
        <v>48</v>
      </c>
      <c r="U9" s="38">
        <v>265</v>
      </c>
      <c r="V9" s="40" t="s">
        <v>48</v>
      </c>
      <c r="W9" s="40" t="e">
        <v>#N/A</v>
      </c>
    </row>
    <row r="10" spans="1:23" ht="17.399999999999999" x14ac:dyDescent="0.3">
      <c r="A10" s="4">
        <v>250</v>
      </c>
      <c r="B10" s="3" t="s">
        <v>18</v>
      </c>
      <c r="D10" s="38" t="s">
        <v>50</v>
      </c>
      <c r="E10" s="38">
        <v>85504.64038461537</v>
      </c>
      <c r="Q10" s="4">
        <v>590</v>
      </c>
      <c r="R10" s="4">
        <v>250</v>
      </c>
      <c r="T10" s="38" t="s">
        <v>49</v>
      </c>
      <c r="U10" s="38">
        <v>337.24733771880091</v>
      </c>
      <c r="V10" s="40" t="s">
        <v>49</v>
      </c>
      <c r="W10" s="40">
        <v>225.66638246861362</v>
      </c>
    </row>
    <row r="11" spans="1:23" ht="17.399999999999999" x14ac:dyDescent="0.3">
      <c r="A11" s="4">
        <v>578</v>
      </c>
      <c r="B11" s="3" t="s">
        <v>18</v>
      </c>
      <c r="D11" t="s">
        <v>51</v>
      </c>
      <c r="E11">
        <v>0.47143125149810761</v>
      </c>
      <c r="Q11" s="4">
        <v>957</v>
      </c>
      <c r="R11" s="4">
        <v>578</v>
      </c>
      <c r="T11" s="38" t="s">
        <v>50</v>
      </c>
      <c r="U11" s="38">
        <v>113735.76679841896</v>
      </c>
      <c r="V11" s="40" t="s">
        <v>50</v>
      </c>
      <c r="W11" s="40">
        <v>50925.316176470602</v>
      </c>
    </row>
    <row r="12" spans="1:23" ht="17.399999999999999" x14ac:dyDescent="0.3">
      <c r="A12" s="4">
        <v>740</v>
      </c>
      <c r="B12" s="3" t="s">
        <v>18</v>
      </c>
      <c r="D12" s="38" t="s">
        <v>52</v>
      </c>
      <c r="E12" s="38">
        <v>0.96657635197114089</v>
      </c>
      <c r="Q12" s="4">
        <v>972</v>
      </c>
      <c r="R12" s="4">
        <v>740</v>
      </c>
      <c r="T12" t="s">
        <v>51</v>
      </c>
      <c r="U12">
        <v>0.1773358018527289</v>
      </c>
      <c r="V12" t="s">
        <v>51</v>
      </c>
      <c r="W12">
        <v>-1.3988576218932209</v>
      </c>
    </row>
    <row r="13" spans="1:23" ht="17.399999999999999" x14ac:dyDescent="0.3">
      <c r="A13" s="4">
        <v>120</v>
      </c>
      <c r="B13" s="3" t="s">
        <v>18</v>
      </c>
      <c r="D13" t="s">
        <v>53</v>
      </c>
      <c r="E13">
        <v>1221</v>
      </c>
      <c r="Q13" s="4">
        <v>75</v>
      </c>
      <c r="R13" s="4">
        <v>120</v>
      </c>
      <c r="T13" s="38" t="s">
        <v>52</v>
      </c>
      <c r="U13" s="38">
        <v>0.98863786743606386</v>
      </c>
      <c r="V13" s="40" t="s">
        <v>52</v>
      </c>
      <c r="W13" s="40">
        <v>0.35656990181918469</v>
      </c>
    </row>
    <row r="14" spans="1:23" ht="17.399999999999999" x14ac:dyDescent="0.3">
      <c r="A14" s="4">
        <v>138</v>
      </c>
      <c r="B14" s="3" t="s">
        <v>18</v>
      </c>
      <c r="D14" t="s">
        <v>54</v>
      </c>
      <c r="E14">
        <v>31</v>
      </c>
      <c r="Q14" s="4">
        <v>189</v>
      </c>
      <c r="R14" s="4">
        <v>138</v>
      </c>
      <c r="T14" t="s">
        <v>53</v>
      </c>
      <c r="U14">
        <v>1221</v>
      </c>
      <c r="V14" t="s">
        <v>53</v>
      </c>
      <c r="W14">
        <v>662</v>
      </c>
    </row>
    <row r="15" spans="1:23" ht="17.399999999999999" x14ac:dyDescent="0.3">
      <c r="A15" s="4">
        <v>316</v>
      </c>
      <c r="B15" s="3" t="s">
        <v>18</v>
      </c>
      <c r="D15" t="s">
        <v>55</v>
      </c>
      <c r="E15">
        <v>1252</v>
      </c>
      <c r="Q15" s="4">
        <v>273</v>
      </c>
      <c r="R15" s="4">
        <v>316</v>
      </c>
      <c r="T15" t="s">
        <v>54</v>
      </c>
      <c r="U15">
        <v>31</v>
      </c>
      <c r="V15" t="s">
        <v>54</v>
      </c>
      <c r="W15">
        <v>78</v>
      </c>
    </row>
    <row r="16" spans="1:23" ht="17.399999999999999" x14ac:dyDescent="0.3">
      <c r="A16" s="4">
        <v>656</v>
      </c>
      <c r="B16" s="3" t="s">
        <v>18</v>
      </c>
      <c r="D16" t="s">
        <v>56</v>
      </c>
      <c r="E16">
        <v>15809</v>
      </c>
      <c r="Q16" s="4">
        <v>277</v>
      </c>
      <c r="R16" s="4">
        <v>656</v>
      </c>
      <c r="T16" t="s">
        <v>55</v>
      </c>
      <c r="U16">
        <v>1252</v>
      </c>
      <c r="V16" t="s">
        <v>55</v>
      </c>
      <c r="W16">
        <v>740</v>
      </c>
    </row>
    <row r="17" spans="1:23" ht="18" thickBot="1" x14ac:dyDescent="0.35">
      <c r="A17" s="4">
        <v>416</v>
      </c>
      <c r="B17" s="3" t="s">
        <v>18</v>
      </c>
      <c r="D17" s="39" t="s">
        <v>57</v>
      </c>
      <c r="E17" s="39">
        <v>40</v>
      </c>
      <c r="Q17" s="4">
        <v>466</v>
      </c>
      <c r="R17" s="4">
        <v>416</v>
      </c>
      <c r="T17" t="s">
        <v>56</v>
      </c>
      <c r="U17">
        <v>9506</v>
      </c>
      <c r="V17" t="s">
        <v>56</v>
      </c>
      <c r="W17">
        <v>6303</v>
      </c>
    </row>
    <row r="18" spans="1:23" ht="18" thickBot="1" x14ac:dyDescent="0.35">
      <c r="A18" s="4">
        <v>690</v>
      </c>
      <c r="B18" s="3" t="s">
        <v>18</v>
      </c>
      <c r="Q18" s="4">
        <v>702</v>
      </c>
      <c r="R18" s="4">
        <v>690</v>
      </c>
      <c r="T18" s="39" t="s">
        <v>57</v>
      </c>
      <c r="U18" s="39">
        <v>23</v>
      </c>
      <c r="V18" s="41" t="s">
        <v>57</v>
      </c>
      <c r="W18" s="41">
        <v>17</v>
      </c>
    </row>
    <row r="19" spans="1:23" ht="17.399999999999999" x14ac:dyDescent="0.3">
      <c r="A19" s="4">
        <v>31</v>
      </c>
      <c r="B19" s="3" t="s">
        <v>11</v>
      </c>
      <c r="Q19" s="4">
        <v>762</v>
      </c>
    </row>
    <row r="20" spans="1:23" ht="17.399999999999999" x14ac:dyDescent="0.3">
      <c r="A20" s="4">
        <v>49</v>
      </c>
      <c r="B20" s="3" t="s">
        <v>11</v>
      </c>
      <c r="Q20" s="4">
        <v>1252</v>
      </c>
    </row>
    <row r="21" spans="1:23" ht="17.399999999999999" x14ac:dyDescent="0.3">
      <c r="A21" s="4">
        <v>113</v>
      </c>
      <c r="B21" s="3" t="s">
        <v>11</v>
      </c>
      <c r="Q21" s="4">
        <v>176</v>
      </c>
    </row>
    <row r="22" spans="1:23" ht="17.399999999999999" x14ac:dyDescent="0.3">
      <c r="A22" s="4">
        <v>127</v>
      </c>
      <c r="B22" s="3" t="s">
        <v>11</v>
      </c>
      <c r="Q22" s="4">
        <v>272</v>
      </c>
    </row>
    <row r="23" spans="1:23" ht="17.399999999999999" x14ac:dyDescent="0.3">
      <c r="A23" s="4">
        <v>139</v>
      </c>
      <c r="B23" s="3" t="s">
        <v>11</v>
      </c>
      <c r="Q23" s="4">
        <v>613</v>
      </c>
    </row>
    <row r="24" spans="1:23" ht="17.399999999999999" x14ac:dyDescent="0.3">
      <c r="A24" s="4">
        <v>265</v>
      </c>
      <c r="B24" s="3" t="s">
        <v>11</v>
      </c>
      <c r="Q24" s="4">
        <v>638</v>
      </c>
    </row>
    <row r="25" spans="1:23" ht="17.399999999999999" x14ac:dyDescent="0.3">
      <c r="A25" s="4">
        <v>265</v>
      </c>
      <c r="B25" s="3" t="s">
        <v>11</v>
      </c>
    </row>
    <row r="26" spans="1:23" ht="17.399999999999999" x14ac:dyDescent="0.3">
      <c r="A26" s="4">
        <v>303</v>
      </c>
      <c r="B26" s="3" t="s">
        <v>11</v>
      </c>
    </row>
    <row r="27" spans="1:23" ht="17.399999999999999" x14ac:dyDescent="0.3">
      <c r="A27" s="4">
        <v>590</v>
      </c>
      <c r="B27" s="3" t="s">
        <v>11</v>
      </c>
    </row>
    <row r="28" spans="1:23" ht="17.399999999999999" x14ac:dyDescent="0.3">
      <c r="A28" s="4">
        <v>957</v>
      </c>
      <c r="B28" s="3" t="s">
        <v>11</v>
      </c>
    </row>
    <row r="29" spans="1:23" ht="17.399999999999999" x14ac:dyDescent="0.3">
      <c r="A29" s="4">
        <v>972</v>
      </c>
      <c r="B29" s="3" t="s">
        <v>11</v>
      </c>
    </row>
    <row r="30" spans="1:23" ht="17.399999999999999" x14ac:dyDescent="0.3">
      <c r="A30" s="4">
        <v>75</v>
      </c>
      <c r="B30" s="3" t="s">
        <v>11</v>
      </c>
    </row>
    <row r="31" spans="1:23" ht="17.399999999999999" x14ac:dyDescent="0.3">
      <c r="A31" s="4">
        <v>189</v>
      </c>
      <c r="B31" s="3" t="s">
        <v>11</v>
      </c>
    </row>
    <row r="32" spans="1:23" ht="17.399999999999999" x14ac:dyDescent="0.3">
      <c r="A32" s="4">
        <v>273</v>
      </c>
      <c r="B32" s="3" t="s">
        <v>11</v>
      </c>
    </row>
    <row r="33" spans="1:2" ht="17.399999999999999" x14ac:dyDescent="0.3">
      <c r="A33" s="4">
        <v>277</v>
      </c>
      <c r="B33" s="3" t="s">
        <v>11</v>
      </c>
    </row>
    <row r="34" spans="1:2" ht="17.399999999999999" x14ac:dyDescent="0.3">
      <c r="A34" s="4">
        <v>466</v>
      </c>
      <c r="B34" s="3" t="s">
        <v>11</v>
      </c>
    </row>
    <row r="35" spans="1:2" ht="17.399999999999999" x14ac:dyDescent="0.3">
      <c r="A35" s="4">
        <v>702</v>
      </c>
      <c r="B35" s="3" t="s">
        <v>11</v>
      </c>
    </row>
    <row r="36" spans="1:2" ht="17.399999999999999" x14ac:dyDescent="0.3">
      <c r="A36" s="4">
        <v>762</v>
      </c>
      <c r="B36" s="3" t="s">
        <v>11</v>
      </c>
    </row>
    <row r="37" spans="1:2" ht="17.399999999999999" x14ac:dyDescent="0.3">
      <c r="A37" s="4">
        <v>1252</v>
      </c>
      <c r="B37" s="3" t="s">
        <v>11</v>
      </c>
    </row>
    <row r="38" spans="1:2" ht="17.399999999999999" x14ac:dyDescent="0.3">
      <c r="A38" s="4">
        <v>176</v>
      </c>
      <c r="B38" s="3" t="s">
        <v>11</v>
      </c>
    </row>
    <row r="39" spans="1:2" ht="17.399999999999999" x14ac:dyDescent="0.3">
      <c r="A39" s="4">
        <v>272</v>
      </c>
      <c r="B39" s="3" t="s">
        <v>11</v>
      </c>
    </row>
    <row r="40" spans="1:2" ht="17.399999999999999" x14ac:dyDescent="0.3">
      <c r="A40" s="4">
        <v>613</v>
      </c>
      <c r="B40" s="3" t="s">
        <v>11</v>
      </c>
    </row>
    <row r="41" spans="1:2" ht="17.399999999999999" x14ac:dyDescent="0.3">
      <c r="A41" s="4">
        <v>638</v>
      </c>
      <c r="B41" s="3" t="s">
        <v>11</v>
      </c>
    </row>
    <row r="42" spans="1:2" x14ac:dyDescent="0.3">
      <c r="A42" s="6"/>
      <c r="B42" s="5"/>
    </row>
    <row r="43" spans="1:2" ht="18" x14ac:dyDescent="0.35">
      <c r="A43" s="6"/>
      <c r="B43" s="7"/>
    </row>
    <row r="44" spans="1:2" ht="17.399999999999999" x14ac:dyDescent="0.3">
      <c r="A44" s="6"/>
      <c r="B44" s="8" t="s">
        <v>25</v>
      </c>
    </row>
    <row r="45" spans="1:2" ht="17.399999999999999" x14ac:dyDescent="0.3">
      <c r="A45" s="6"/>
      <c r="B45" s="8" t="s">
        <v>26</v>
      </c>
    </row>
    <row r="46" spans="1:2" ht="17.399999999999999" x14ac:dyDescent="0.3">
      <c r="A46" s="6"/>
      <c r="B46" s="8" t="s">
        <v>27</v>
      </c>
    </row>
    <row r="47" spans="1:2" ht="17.399999999999999" x14ac:dyDescent="0.3">
      <c r="A47" s="6"/>
      <c r="B47" s="8" t="s">
        <v>28</v>
      </c>
    </row>
    <row r="48" spans="1:2" ht="17.399999999999999" x14ac:dyDescent="0.3">
      <c r="A48" s="6"/>
      <c r="B48" s="8" t="s">
        <v>29</v>
      </c>
    </row>
    <row r="49" spans="1:2" ht="17.399999999999999" x14ac:dyDescent="0.3">
      <c r="A49" s="6"/>
      <c r="B49" s="8" t="s">
        <v>30</v>
      </c>
    </row>
    <row r="50" spans="1:2" ht="17.399999999999999" x14ac:dyDescent="0.3">
      <c r="A50" s="5"/>
      <c r="B50" s="8" t="s">
        <v>31</v>
      </c>
    </row>
  </sheetData>
  <sortState xmlns:xlrd2="http://schemas.microsoft.com/office/spreadsheetml/2017/richdata2" ref="A2:B41">
    <sortCondition ref="B2:B4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FC1B-BC36-4749-A836-7975098E56D6}">
  <dimension ref="A1:M82"/>
  <sheetViews>
    <sheetView zoomScale="81" workbookViewId="0">
      <selection activeCell="P38" sqref="P38"/>
    </sheetView>
  </sheetViews>
  <sheetFormatPr defaultColWidth="8.88671875" defaultRowHeight="14.4" x14ac:dyDescent="0.3"/>
  <cols>
    <col min="1" max="1" width="11.33203125" bestFit="1" customWidth="1"/>
    <col min="2" max="2" width="12.44140625" bestFit="1" customWidth="1"/>
    <col min="4" max="4" width="21.44140625" bestFit="1" customWidth="1"/>
    <col min="5" max="5" width="9.33203125" bestFit="1" customWidth="1"/>
    <col min="6" max="6" width="10.33203125" bestFit="1" customWidth="1"/>
    <col min="7" max="7" width="9.33203125" bestFit="1" customWidth="1"/>
    <col min="8" max="9" width="13.33203125" bestFit="1" customWidth="1"/>
    <col min="10" max="11" width="9.33203125" bestFit="1" customWidth="1"/>
    <col min="12" max="12" width="12.88671875" bestFit="1" customWidth="1"/>
  </cols>
  <sheetData>
    <row r="1" spans="1:5" ht="22.8" x14ac:dyDescent="0.4">
      <c r="A1" s="1" t="s">
        <v>9</v>
      </c>
      <c r="B1" s="1" t="s">
        <v>10</v>
      </c>
    </row>
    <row r="2" spans="1:5" ht="17.399999999999999" x14ac:dyDescent="0.3">
      <c r="A2" s="4">
        <v>31</v>
      </c>
      <c r="B2" s="4">
        <v>14</v>
      </c>
    </row>
    <row r="3" spans="1:5" ht="17.399999999999999" x14ac:dyDescent="0.3">
      <c r="A3" s="4">
        <v>49</v>
      </c>
      <c r="B3" s="4">
        <v>14</v>
      </c>
    </row>
    <row r="4" spans="1:5" ht="17.399999999999999" x14ac:dyDescent="0.3">
      <c r="A4" s="4">
        <v>78</v>
      </c>
      <c r="B4" s="4">
        <v>13</v>
      </c>
    </row>
    <row r="5" spans="1:5" ht="17.399999999999999" x14ac:dyDescent="0.3">
      <c r="A5" s="4">
        <v>113</v>
      </c>
      <c r="B5" s="4">
        <v>13</v>
      </c>
    </row>
    <row r="6" spans="1:5" ht="17.399999999999999" x14ac:dyDescent="0.3">
      <c r="A6" s="4">
        <v>121</v>
      </c>
      <c r="B6" s="4">
        <v>12</v>
      </c>
    </row>
    <row r="7" spans="1:5" ht="17.399999999999999" x14ac:dyDescent="0.3">
      <c r="A7" s="4">
        <v>127</v>
      </c>
      <c r="B7" s="4">
        <v>12</v>
      </c>
    </row>
    <row r="8" spans="1:5" ht="17.399999999999999" x14ac:dyDescent="0.3">
      <c r="A8" s="4">
        <v>139</v>
      </c>
      <c r="B8" s="4">
        <v>11</v>
      </c>
    </row>
    <row r="9" spans="1:5" ht="17.399999999999999" x14ac:dyDescent="0.3">
      <c r="A9" s="4">
        <v>230</v>
      </c>
      <c r="B9" s="4">
        <v>9</v>
      </c>
    </row>
    <row r="10" spans="1:5" ht="17.399999999999999" x14ac:dyDescent="0.3">
      <c r="A10" s="4">
        <v>265</v>
      </c>
      <c r="B10" s="4">
        <v>9</v>
      </c>
    </row>
    <row r="11" spans="1:5" ht="17.399999999999999" x14ac:dyDescent="0.3">
      <c r="A11" s="4">
        <v>265</v>
      </c>
      <c r="B11" s="4">
        <v>8</v>
      </c>
    </row>
    <row r="12" spans="1:5" ht="17.399999999999999" x14ac:dyDescent="0.3">
      <c r="A12" s="4">
        <v>288</v>
      </c>
      <c r="B12" s="4">
        <v>8</v>
      </c>
    </row>
    <row r="13" spans="1:5" ht="17.399999999999999" x14ac:dyDescent="0.3">
      <c r="A13" s="4">
        <v>339</v>
      </c>
      <c r="B13" s="4">
        <v>7</v>
      </c>
    </row>
    <row r="14" spans="1:5" ht="17.399999999999999" x14ac:dyDescent="0.3">
      <c r="A14" s="4">
        <v>522</v>
      </c>
      <c r="B14" s="4">
        <v>6</v>
      </c>
    </row>
    <row r="15" spans="1:5" ht="17.399999999999999" x14ac:dyDescent="0.3">
      <c r="A15" s="4">
        <v>649</v>
      </c>
      <c r="B15" s="4">
        <v>2</v>
      </c>
      <c r="D15" s="36" t="s">
        <v>59</v>
      </c>
      <c r="E15" s="36">
        <f>CORREL(A2:A41,B2:B41)</f>
        <v>-0.94770726468004396</v>
      </c>
    </row>
    <row r="16" spans="1:5" ht="17.399999999999999" x14ac:dyDescent="0.3">
      <c r="A16" s="4">
        <v>172</v>
      </c>
      <c r="B16" s="4">
        <v>11</v>
      </c>
    </row>
    <row r="17" spans="1:9" ht="17.399999999999999" x14ac:dyDescent="0.3">
      <c r="A17" s="4">
        <v>250</v>
      </c>
      <c r="B17" s="4">
        <v>9</v>
      </c>
    </row>
    <row r="18" spans="1:9" ht="17.399999999999999" x14ac:dyDescent="0.3">
      <c r="A18" s="4">
        <v>303</v>
      </c>
      <c r="B18" s="4">
        <v>7</v>
      </c>
    </row>
    <row r="19" spans="1:9" ht="17.399999999999999" x14ac:dyDescent="0.3">
      <c r="A19" s="4">
        <v>578</v>
      </c>
      <c r="B19" s="4">
        <v>5</v>
      </c>
      <c r="D19" t="s">
        <v>60</v>
      </c>
    </row>
    <row r="20" spans="1:9" ht="18" thickBot="1" x14ac:dyDescent="0.35">
      <c r="A20" s="4">
        <v>590</v>
      </c>
      <c r="B20" s="4">
        <v>4</v>
      </c>
    </row>
    <row r="21" spans="1:9" ht="17.399999999999999" x14ac:dyDescent="0.3">
      <c r="A21" s="4">
        <v>740</v>
      </c>
      <c r="B21" s="4">
        <v>2</v>
      </c>
      <c r="D21" s="35" t="s">
        <v>61</v>
      </c>
      <c r="E21" s="35"/>
    </row>
    <row r="22" spans="1:9" ht="17.399999999999999" x14ac:dyDescent="0.3">
      <c r="A22" s="4">
        <v>957</v>
      </c>
      <c r="B22" s="4">
        <v>1</v>
      </c>
      <c r="D22" s="36" t="s">
        <v>62</v>
      </c>
      <c r="E22" s="36">
        <v>0.94770726468004407</v>
      </c>
    </row>
    <row r="23" spans="1:9" ht="17.399999999999999" x14ac:dyDescent="0.3">
      <c r="A23" s="4">
        <v>972</v>
      </c>
      <c r="B23" s="4">
        <v>1</v>
      </c>
      <c r="D23" s="36" t="s">
        <v>63</v>
      </c>
      <c r="E23" s="36">
        <v>0.89814905952733115</v>
      </c>
    </row>
    <row r="24" spans="1:9" ht="17.399999999999999" x14ac:dyDescent="0.3">
      <c r="A24" s="4">
        <v>75</v>
      </c>
      <c r="B24" s="4">
        <v>14</v>
      </c>
      <c r="D24" t="s">
        <v>64</v>
      </c>
      <c r="E24">
        <v>0.8954687716201557</v>
      </c>
    </row>
    <row r="25" spans="1:9" ht="17.399999999999999" x14ac:dyDescent="0.3">
      <c r="A25" s="4">
        <v>120</v>
      </c>
      <c r="B25" s="4">
        <v>12</v>
      </c>
      <c r="D25" t="s">
        <v>46</v>
      </c>
      <c r="E25">
        <v>94.540494453861925</v>
      </c>
    </row>
    <row r="26" spans="1:9" ht="18" thickBot="1" x14ac:dyDescent="0.35">
      <c r="A26" s="4">
        <v>138</v>
      </c>
      <c r="B26" s="4">
        <v>11</v>
      </c>
      <c r="D26" s="33" t="s">
        <v>65</v>
      </c>
      <c r="E26" s="33">
        <v>40</v>
      </c>
    </row>
    <row r="27" spans="1:9" ht="17.399999999999999" x14ac:dyDescent="0.3">
      <c r="A27" s="4">
        <v>189</v>
      </c>
      <c r="B27" s="4">
        <v>10</v>
      </c>
    </row>
    <row r="28" spans="1:9" ht="18" thickBot="1" x14ac:dyDescent="0.35">
      <c r="A28" s="4">
        <v>273</v>
      </c>
      <c r="B28" s="4">
        <v>8</v>
      </c>
      <c r="D28" t="s">
        <v>66</v>
      </c>
    </row>
    <row r="29" spans="1:9" ht="17.399999999999999" x14ac:dyDescent="0.3">
      <c r="A29" s="4">
        <v>277</v>
      </c>
      <c r="B29" s="4">
        <v>8</v>
      </c>
      <c r="D29" s="34"/>
      <c r="E29" s="34" t="s">
        <v>70</v>
      </c>
      <c r="F29" s="34" t="s">
        <v>71</v>
      </c>
      <c r="G29" s="34" t="s">
        <v>72</v>
      </c>
      <c r="H29" s="34" t="s">
        <v>73</v>
      </c>
      <c r="I29" s="34" t="s">
        <v>74</v>
      </c>
    </row>
    <row r="30" spans="1:9" ht="17.399999999999999" x14ac:dyDescent="0.3">
      <c r="A30" s="4">
        <v>316</v>
      </c>
      <c r="B30" s="4">
        <v>7</v>
      </c>
      <c r="D30" t="s">
        <v>67</v>
      </c>
      <c r="E30">
        <v>1</v>
      </c>
      <c r="F30">
        <v>2995040.5815199334</v>
      </c>
      <c r="G30">
        <v>2995040.5815199334</v>
      </c>
      <c r="H30">
        <v>335.09424757051778</v>
      </c>
      <c r="I30">
        <v>1.917034377044117E-20</v>
      </c>
    </row>
    <row r="31" spans="1:9" ht="17.399999999999999" x14ac:dyDescent="0.3">
      <c r="A31" s="4">
        <v>466</v>
      </c>
      <c r="B31" s="4">
        <v>6</v>
      </c>
      <c r="D31" t="s">
        <v>68</v>
      </c>
      <c r="E31">
        <v>38</v>
      </c>
      <c r="F31" s="36">
        <v>339640.39348006644</v>
      </c>
      <c r="G31">
        <v>8937.9050915806965</v>
      </c>
    </row>
    <row r="32" spans="1:9" ht="18" thickBot="1" x14ac:dyDescent="0.35">
      <c r="A32" s="4">
        <v>656</v>
      </c>
      <c r="B32" s="4">
        <v>2</v>
      </c>
      <c r="D32" s="33" t="s">
        <v>35</v>
      </c>
      <c r="E32" s="33">
        <v>39</v>
      </c>
      <c r="F32" s="33">
        <v>3334680.9749999996</v>
      </c>
      <c r="G32" s="33"/>
      <c r="H32" s="33"/>
      <c r="I32" s="33"/>
    </row>
    <row r="33" spans="1:13" ht="18" thickBot="1" x14ac:dyDescent="0.35">
      <c r="A33" s="4">
        <v>702</v>
      </c>
      <c r="B33" s="4">
        <v>2</v>
      </c>
    </row>
    <row r="34" spans="1:13" ht="17.399999999999999" x14ac:dyDescent="0.3">
      <c r="A34" s="4">
        <v>762</v>
      </c>
      <c r="B34" s="4">
        <v>0</v>
      </c>
      <c r="D34" s="34"/>
      <c r="E34" s="34" t="s">
        <v>75</v>
      </c>
      <c r="F34" s="34" t="s">
        <v>46</v>
      </c>
      <c r="G34" s="34" t="s">
        <v>76</v>
      </c>
      <c r="H34" s="34" t="s">
        <v>77</v>
      </c>
      <c r="I34" s="34" t="s">
        <v>78</v>
      </c>
      <c r="J34" s="34" t="s">
        <v>79</v>
      </c>
      <c r="K34" s="34" t="s">
        <v>80</v>
      </c>
      <c r="L34" s="34" t="s">
        <v>81</v>
      </c>
    </row>
    <row r="35" spans="1:13" ht="17.399999999999999" x14ac:dyDescent="0.3">
      <c r="A35" s="4">
        <v>1252</v>
      </c>
      <c r="B35" s="4">
        <v>0</v>
      </c>
      <c r="D35" t="s">
        <v>69</v>
      </c>
      <c r="E35" s="36">
        <v>865.26557308970109</v>
      </c>
      <c r="F35">
        <v>29.711596565872952</v>
      </c>
      <c r="G35">
        <v>29.122150039003763</v>
      </c>
      <c r="H35">
        <v>1.3550143306760152E-27</v>
      </c>
      <c r="I35">
        <v>805.11759040124093</v>
      </c>
      <c r="J35">
        <v>925.41355577816125</v>
      </c>
      <c r="K35">
        <v>805.11759040124093</v>
      </c>
      <c r="L35">
        <v>925.41355577816125</v>
      </c>
    </row>
    <row r="36" spans="1:13" ht="18" thickBot="1" x14ac:dyDescent="0.35">
      <c r="A36" s="4">
        <v>176</v>
      </c>
      <c r="B36" s="4">
        <v>11</v>
      </c>
      <c r="D36" s="33" t="s">
        <v>10</v>
      </c>
      <c r="E36" s="42">
        <v>-64.389119601328915</v>
      </c>
      <c r="F36" s="33">
        <v>3.5174586499053366</v>
      </c>
      <c r="G36" s="33">
        <v>-18.30557968408862</v>
      </c>
      <c r="H36" s="33">
        <v>1.9170343770441035E-20</v>
      </c>
      <c r="I36" s="33">
        <v>-71.509842363998956</v>
      </c>
      <c r="J36" s="33">
        <v>-57.268396838658873</v>
      </c>
      <c r="K36" s="33">
        <v>-71.509842363998956</v>
      </c>
      <c r="L36" s="33">
        <v>-57.268396838658873</v>
      </c>
    </row>
    <row r="37" spans="1:13" ht="17.399999999999999" x14ac:dyDescent="0.3">
      <c r="A37" s="4">
        <v>272</v>
      </c>
      <c r="B37" s="4">
        <v>8</v>
      </c>
    </row>
    <row r="38" spans="1:13" ht="17.399999999999999" x14ac:dyDescent="0.3">
      <c r="A38" s="4">
        <v>416</v>
      </c>
      <c r="B38" s="4">
        <v>7</v>
      </c>
    </row>
    <row r="39" spans="1:13" ht="17.399999999999999" x14ac:dyDescent="0.3">
      <c r="A39" s="4">
        <v>613</v>
      </c>
      <c r="B39" s="4">
        <v>3</v>
      </c>
      <c r="L39" s="36" t="s">
        <v>88</v>
      </c>
      <c r="M39" s="36">
        <f>E35</f>
        <v>865.26557308970109</v>
      </c>
    </row>
    <row r="40" spans="1:13" ht="17.399999999999999" x14ac:dyDescent="0.3">
      <c r="A40" s="4">
        <v>638</v>
      </c>
      <c r="B40" s="4">
        <v>3</v>
      </c>
      <c r="D40" t="s">
        <v>82</v>
      </c>
      <c r="H40" t="s">
        <v>86</v>
      </c>
      <c r="L40" s="36" t="s">
        <v>89</v>
      </c>
      <c r="M40" s="36">
        <f>E36</f>
        <v>-64.389119601328915</v>
      </c>
    </row>
    <row r="41" spans="1:13" ht="18" thickBot="1" x14ac:dyDescent="0.35">
      <c r="A41" s="4">
        <v>690</v>
      </c>
      <c r="B41" s="4">
        <v>2</v>
      </c>
      <c r="L41" s="36" t="s">
        <v>90</v>
      </c>
      <c r="M41" s="36">
        <v>10</v>
      </c>
    </row>
    <row r="42" spans="1:13" x14ac:dyDescent="0.3">
      <c r="A42" s="6"/>
      <c r="B42" s="5"/>
      <c r="D42" s="34" t="s">
        <v>83</v>
      </c>
      <c r="E42" s="34" t="s">
        <v>84</v>
      </c>
      <c r="F42" s="34" t="s">
        <v>85</v>
      </c>
      <c r="H42" s="34" t="s">
        <v>87</v>
      </c>
      <c r="I42" s="34" t="s">
        <v>9</v>
      </c>
      <c r="L42" s="36" t="s">
        <v>91</v>
      </c>
      <c r="M42" s="36">
        <f>M39+(M40*M41)</f>
        <v>221.37437707641197</v>
      </c>
    </row>
    <row r="43" spans="1:13" x14ac:dyDescent="0.3">
      <c r="A43" s="6"/>
      <c r="B43" s="5"/>
      <c r="D43">
        <v>1</v>
      </c>
      <c r="E43">
        <v>-36.182101328903741</v>
      </c>
      <c r="F43">
        <v>67.182101328903741</v>
      </c>
      <c r="H43">
        <v>1.25</v>
      </c>
      <c r="I43">
        <v>31</v>
      </c>
    </row>
    <row r="44" spans="1:13" x14ac:dyDescent="0.3">
      <c r="A44" s="6"/>
      <c r="B44" s="5"/>
      <c r="D44">
        <v>2</v>
      </c>
      <c r="E44">
        <v>-36.182101328903741</v>
      </c>
      <c r="F44">
        <v>85.182101328903741</v>
      </c>
      <c r="H44">
        <v>3.75</v>
      </c>
      <c r="I44">
        <v>49</v>
      </c>
    </row>
    <row r="45" spans="1:13" x14ac:dyDescent="0.3">
      <c r="A45" s="6"/>
      <c r="B45" s="5"/>
      <c r="D45">
        <v>3</v>
      </c>
      <c r="E45">
        <v>28.207018272425216</v>
      </c>
      <c r="F45">
        <v>49.792981727574784</v>
      </c>
      <c r="H45">
        <v>6.25</v>
      </c>
      <c r="I45">
        <v>75</v>
      </c>
    </row>
    <row r="46" spans="1:13" x14ac:dyDescent="0.3">
      <c r="A46" s="6"/>
      <c r="B46" s="5"/>
      <c r="D46">
        <v>4</v>
      </c>
      <c r="E46">
        <v>28.207018272425216</v>
      </c>
      <c r="F46">
        <v>84.792981727574784</v>
      </c>
      <c r="H46">
        <v>8.75</v>
      </c>
      <c r="I46">
        <v>78</v>
      </c>
    </row>
    <row r="47" spans="1:13" x14ac:dyDescent="0.3">
      <c r="A47" s="6"/>
      <c r="B47" s="5"/>
      <c r="D47">
        <v>5</v>
      </c>
      <c r="E47">
        <v>92.59613787375406</v>
      </c>
      <c r="F47">
        <v>28.40386212624594</v>
      </c>
      <c r="H47">
        <v>11.25</v>
      </c>
      <c r="I47">
        <v>113</v>
      </c>
    </row>
    <row r="48" spans="1:13" x14ac:dyDescent="0.3">
      <c r="A48" s="6"/>
      <c r="B48" s="5"/>
      <c r="D48">
        <v>6</v>
      </c>
      <c r="E48">
        <v>92.59613787375406</v>
      </c>
      <c r="F48">
        <v>34.40386212624594</v>
      </c>
      <c r="H48">
        <v>13.75</v>
      </c>
      <c r="I48">
        <v>120</v>
      </c>
    </row>
    <row r="49" spans="1:9" x14ac:dyDescent="0.3">
      <c r="A49" s="6"/>
      <c r="B49" s="5"/>
      <c r="D49">
        <v>7</v>
      </c>
      <c r="E49">
        <v>156.98525747508302</v>
      </c>
      <c r="F49">
        <v>-17.985257475083017</v>
      </c>
      <c r="H49">
        <v>16.25</v>
      </c>
      <c r="I49">
        <v>121</v>
      </c>
    </row>
    <row r="50" spans="1:9" x14ac:dyDescent="0.3">
      <c r="A50" s="5"/>
      <c r="B50" s="5"/>
      <c r="D50">
        <v>8</v>
      </c>
      <c r="E50">
        <v>285.76349667774082</v>
      </c>
      <c r="F50">
        <v>-55.763496677740818</v>
      </c>
      <c r="H50">
        <v>18.75</v>
      </c>
      <c r="I50">
        <v>127</v>
      </c>
    </row>
    <row r="51" spans="1:9" x14ac:dyDescent="0.3">
      <c r="D51">
        <v>9</v>
      </c>
      <c r="E51">
        <v>285.76349667774082</v>
      </c>
      <c r="F51">
        <v>-20.763496677740818</v>
      </c>
      <c r="H51">
        <v>21.25</v>
      </c>
      <c r="I51">
        <v>138</v>
      </c>
    </row>
    <row r="52" spans="1:9" x14ac:dyDescent="0.3">
      <c r="D52">
        <v>10</v>
      </c>
      <c r="E52">
        <v>350.15261627906978</v>
      </c>
      <c r="F52">
        <v>-85.152616279069775</v>
      </c>
      <c r="H52">
        <v>23.75</v>
      </c>
      <c r="I52">
        <v>139</v>
      </c>
    </row>
    <row r="53" spans="1:9" x14ac:dyDescent="0.3">
      <c r="D53">
        <v>11</v>
      </c>
      <c r="E53">
        <v>350.15261627906978</v>
      </c>
      <c r="F53">
        <v>-62.152616279069775</v>
      </c>
      <c r="H53">
        <v>26.25</v>
      </c>
      <c r="I53">
        <v>172</v>
      </c>
    </row>
    <row r="54" spans="1:9" x14ac:dyDescent="0.3">
      <c r="D54">
        <v>12</v>
      </c>
      <c r="E54">
        <v>414.54173588039868</v>
      </c>
      <c r="F54">
        <v>-75.541735880398676</v>
      </c>
      <c r="H54">
        <v>28.75</v>
      </c>
      <c r="I54">
        <v>176</v>
      </c>
    </row>
    <row r="55" spans="1:9" x14ac:dyDescent="0.3">
      <c r="D55">
        <v>13</v>
      </c>
      <c r="E55">
        <v>478.93085548172758</v>
      </c>
      <c r="F55">
        <v>43.069144518272424</v>
      </c>
      <c r="H55">
        <v>31.25</v>
      </c>
      <c r="I55">
        <v>189</v>
      </c>
    </row>
    <row r="56" spans="1:9" x14ac:dyDescent="0.3">
      <c r="D56">
        <v>14</v>
      </c>
      <c r="E56">
        <v>736.48733388704329</v>
      </c>
      <c r="F56">
        <v>-87.487333887043292</v>
      </c>
      <c r="H56">
        <v>33.75</v>
      </c>
      <c r="I56">
        <v>230</v>
      </c>
    </row>
    <row r="57" spans="1:9" x14ac:dyDescent="0.3">
      <c r="D57">
        <v>15</v>
      </c>
      <c r="E57">
        <v>156.98525747508302</v>
      </c>
      <c r="F57">
        <v>15.014742524916983</v>
      </c>
      <c r="H57">
        <v>36.25</v>
      </c>
      <c r="I57">
        <v>250</v>
      </c>
    </row>
    <row r="58" spans="1:9" x14ac:dyDescent="0.3">
      <c r="D58">
        <v>16</v>
      </c>
      <c r="E58">
        <v>285.76349667774082</v>
      </c>
      <c r="F58">
        <v>-35.763496677740818</v>
      </c>
      <c r="H58">
        <v>38.75</v>
      </c>
      <c r="I58">
        <v>265</v>
      </c>
    </row>
    <row r="59" spans="1:9" x14ac:dyDescent="0.3">
      <c r="D59">
        <v>17</v>
      </c>
      <c r="E59">
        <v>414.54173588039868</v>
      </c>
      <c r="F59">
        <v>-111.54173588039868</v>
      </c>
      <c r="H59">
        <v>41.25</v>
      </c>
      <c r="I59">
        <v>265</v>
      </c>
    </row>
    <row r="60" spans="1:9" x14ac:dyDescent="0.3">
      <c r="D60">
        <v>18</v>
      </c>
      <c r="E60">
        <v>543.31997508305653</v>
      </c>
      <c r="F60">
        <v>34.680024916943466</v>
      </c>
      <c r="H60">
        <v>43.75</v>
      </c>
      <c r="I60">
        <v>272</v>
      </c>
    </row>
    <row r="61" spans="1:9" x14ac:dyDescent="0.3">
      <c r="D61">
        <v>19</v>
      </c>
      <c r="E61">
        <v>607.70909468438549</v>
      </c>
      <c r="F61">
        <v>-17.709094684385491</v>
      </c>
      <c r="H61">
        <v>46.25</v>
      </c>
      <c r="I61">
        <v>273</v>
      </c>
    </row>
    <row r="62" spans="1:9" x14ac:dyDescent="0.3">
      <c r="D62">
        <v>20</v>
      </c>
      <c r="E62">
        <v>736.48733388704329</v>
      </c>
      <c r="F62">
        <v>3.5126661129567083</v>
      </c>
      <c r="H62">
        <v>48.75</v>
      </c>
      <c r="I62">
        <v>277</v>
      </c>
    </row>
    <row r="63" spans="1:9" x14ac:dyDescent="0.3">
      <c r="D63">
        <v>21</v>
      </c>
      <c r="E63">
        <v>800.87645348837214</v>
      </c>
      <c r="F63">
        <v>156.12354651162786</v>
      </c>
      <c r="H63">
        <v>51.25</v>
      </c>
      <c r="I63">
        <v>288</v>
      </c>
    </row>
    <row r="64" spans="1:9" x14ac:dyDescent="0.3">
      <c r="D64">
        <v>22</v>
      </c>
      <c r="E64">
        <v>800.87645348837214</v>
      </c>
      <c r="F64">
        <v>171.12354651162786</v>
      </c>
      <c r="H64">
        <v>53.75</v>
      </c>
      <c r="I64">
        <v>303</v>
      </c>
    </row>
    <row r="65" spans="4:9" x14ac:dyDescent="0.3">
      <c r="D65">
        <v>23</v>
      </c>
      <c r="E65">
        <v>-36.182101328903741</v>
      </c>
      <c r="F65">
        <v>111.18210132890374</v>
      </c>
      <c r="H65">
        <v>56.25</v>
      </c>
      <c r="I65">
        <v>316</v>
      </c>
    </row>
    <row r="66" spans="4:9" x14ac:dyDescent="0.3">
      <c r="D66">
        <v>24</v>
      </c>
      <c r="E66">
        <v>92.59613787375406</v>
      </c>
      <c r="F66">
        <v>27.40386212624594</v>
      </c>
      <c r="H66">
        <v>58.75</v>
      </c>
      <c r="I66">
        <v>339</v>
      </c>
    </row>
    <row r="67" spans="4:9" x14ac:dyDescent="0.3">
      <c r="D67">
        <v>25</v>
      </c>
      <c r="E67">
        <v>156.98525747508302</v>
      </c>
      <c r="F67">
        <v>-18.985257475083017</v>
      </c>
      <c r="H67">
        <v>61.25</v>
      </c>
      <c r="I67">
        <v>416</v>
      </c>
    </row>
    <row r="68" spans="4:9" x14ac:dyDescent="0.3">
      <c r="D68">
        <v>26</v>
      </c>
      <c r="E68">
        <v>221.37437707641197</v>
      </c>
      <c r="F68">
        <v>-32.374377076411974</v>
      </c>
      <c r="H68">
        <v>63.75</v>
      </c>
      <c r="I68">
        <v>466</v>
      </c>
    </row>
    <row r="69" spans="4:9" x14ac:dyDescent="0.3">
      <c r="D69">
        <v>27</v>
      </c>
      <c r="E69">
        <v>350.15261627906978</v>
      </c>
      <c r="F69">
        <v>-77.152616279069775</v>
      </c>
      <c r="H69">
        <v>66.25</v>
      </c>
      <c r="I69">
        <v>522</v>
      </c>
    </row>
    <row r="70" spans="4:9" x14ac:dyDescent="0.3">
      <c r="D70">
        <v>28</v>
      </c>
      <c r="E70">
        <v>350.15261627906978</v>
      </c>
      <c r="F70">
        <v>-73.152616279069775</v>
      </c>
      <c r="H70">
        <v>68.75</v>
      </c>
      <c r="I70">
        <v>578</v>
      </c>
    </row>
    <row r="71" spans="4:9" x14ac:dyDescent="0.3">
      <c r="D71">
        <v>29</v>
      </c>
      <c r="E71">
        <v>414.54173588039868</v>
      </c>
      <c r="F71">
        <v>-98.541735880398676</v>
      </c>
      <c r="H71">
        <v>71.25</v>
      </c>
      <c r="I71">
        <v>590</v>
      </c>
    </row>
    <row r="72" spans="4:9" x14ac:dyDescent="0.3">
      <c r="D72">
        <v>30</v>
      </c>
      <c r="E72">
        <v>478.93085548172758</v>
      </c>
      <c r="F72">
        <v>-12.930855481727576</v>
      </c>
      <c r="H72">
        <v>73.75</v>
      </c>
      <c r="I72">
        <v>613</v>
      </c>
    </row>
    <row r="73" spans="4:9" x14ac:dyDescent="0.3">
      <c r="D73">
        <v>31</v>
      </c>
      <c r="E73">
        <v>736.48733388704329</v>
      </c>
      <c r="F73">
        <v>-80.487333887043292</v>
      </c>
      <c r="H73">
        <v>76.25</v>
      </c>
      <c r="I73">
        <v>638</v>
      </c>
    </row>
    <row r="74" spans="4:9" x14ac:dyDescent="0.3">
      <c r="D74">
        <v>32</v>
      </c>
      <c r="E74">
        <v>736.48733388704329</v>
      </c>
      <c r="F74">
        <v>-34.487333887043292</v>
      </c>
      <c r="H74">
        <v>78.75</v>
      </c>
      <c r="I74">
        <v>649</v>
      </c>
    </row>
    <row r="75" spans="4:9" x14ac:dyDescent="0.3">
      <c r="D75">
        <v>33</v>
      </c>
      <c r="E75">
        <v>865.26557308970109</v>
      </c>
      <c r="F75">
        <v>-103.26557308970109</v>
      </c>
      <c r="H75">
        <v>81.25</v>
      </c>
      <c r="I75">
        <v>656</v>
      </c>
    </row>
    <row r="76" spans="4:9" x14ac:dyDescent="0.3">
      <c r="D76">
        <v>34</v>
      </c>
      <c r="E76">
        <v>865.26557308970109</v>
      </c>
      <c r="F76">
        <v>386.73442691029891</v>
      </c>
      <c r="H76">
        <v>83.75</v>
      </c>
      <c r="I76">
        <v>690</v>
      </c>
    </row>
    <row r="77" spans="4:9" x14ac:dyDescent="0.3">
      <c r="D77">
        <v>35</v>
      </c>
      <c r="E77">
        <v>156.98525747508302</v>
      </c>
      <c r="F77">
        <v>19.014742524916983</v>
      </c>
      <c r="H77">
        <v>86.25</v>
      </c>
      <c r="I77">
        <v>702</v>
      </c>
    </row>
    <row r="78" spans="4:9" x14ac:dyDescent="0.3">
      <c r="D78">
        <v>36</v>
      </c>
      <c r="E78">
        <v>350.15261627906978</v>
      </c>
      <c r="F78">
        <v>-78.152616279069775</v>
      </c>
      <c r="H78">
        <v>88.75</v>
      </c>
      <c r="I78">
        <v>740</v>
      </c>
    </row>
    <row r="79" spans="4:9" x14ac:dyDescent="0.3">
      <c r="D79">
        <v>37</v>
      </c>
      <c r="E79">
        <v>414.54173588039868</v>
      </c>
      <c r="F79">
        <v>1.4582641196013242</v>
      </c>
      <c r="H79">
        <v>91.25</v>
      </c>
      <c r="I79">
        <v>762</v>
      </c>
    </row>
    <row r="80" spans="4:9" x14ac:dyDescent="0.3">
      <c r="D80">
        <v>38</v>
      </c>
      <c r="E80">
        <v>672.09821428571433</v>
      </c>
      <c r="F80">
        <v>-59.098214285714334</v>
      </c>
      <c r="H80">
        <v>93.75</v>
      </c>
      <c r="I80">
        <v>957</v>
      </c>
    </row>
    <row r="81" spans="4:9" x14ac:dyDescent="0.3">
      <c r="D81">
        <v>39</v>
      </c>
      <c r="E81">
        <v>672.09821428571433</v>
      </c>
      <c r="F81">
        <v>-34.098214285714334</v>
      </c>
      <c r="H81">
        <v>96.25</v>
      </c>
      <c r="I81">
        <v>972</v>
      </c>
    </row>
    <row r="82" spans="4:9" ht="15" thickBot="1" x14ac:dyDescent="0.35">
      <c r="D82" s="33">
        <v>40</v>
      </c>
      <c r="E82" s="33">
        <v>736.48733388704329</v>
      </c>
      <c r="F82" s="33">
        <v>-46.487333887043292</v>
      </c>
      <c r="H82" s="33">
        <v>98.75</v>
      </c>
      <c r="I82" s="33">
        <v>1252</v>
      </c>
    </row>
  </sheetData>
  <sortState xmlns:xlrd2="http://schemas.microsoft.com/office/spreadsheetml/2017/richdata2" ref="I43:I82">
    <sortCondition ref="I4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8959-CE4B-4A73-B6DD-439554E953A8}">
  <dimension ref="A1:N50"/>
  <sheetViews>
    <sheetView workbookViewId="0">
      <selection activeCell="R19" sqref="R19"/>
    </sheetView>
  </sheetViews>
  <sheetFormatPr defaultColWidth="8.88671875" defaultRowHeight="14.4" x14ac:dyDescent="0.3"/>
  <cols>
    <col min="1" max="1" width="11.109375" bestFit="1" customWidth="1"/>
    <col min="2" max="2" width="14.44140625" customWidth="1"/>
    <col min="3" max="3" width="25.6640625" bestFit="1" customWidth="1"/>
    <col min="6" max="6" width="18" bestFit="1" customWidth="1"/>
  </cols>
  <sheetData>
    <row r="1" spans="1:14" ht="22.8" x14ac:dyDescent="0.4">
      <c r="A1" s="1" t="s">
        <v>9</v>
      </c>
      <c r="B1" s="1" t="s">
        <v>0</v>
      </c>
      <c r="C1" s="1" t="s">
        <v>92</v>
      </c>
      <c r="M1" s="38" t="s">
        <v>102</v>
      </c>
      <c r="N1" s="38"/>
    </row>
    <row r="2" spans="1:14" ht="17.399999999999999" x14ac:dyDescent="0.3">
      <c r="A2" s="4">
        <v>31</v>
      </c>
      <c r="B2" s="3" t="s">
        <v>11</v>
      </c>
      <c r="C2" s="32">
        <f>IF(B2="Male",1,0)</f>
        <v>1</v>
      </c>
      <c r="M2" s="36" t="s">
        <v>11</v>
      </c>
      <c r="N2" s="36">
        <v>1</v>
      </c>
    </row>
    <row r="3" spans="1:14" ht="17.399999999999999" x14ac:dyDescent="0.3">
      <c r="A3" s="4">
        <v>49</v>
      </c>
      <c r="B3" s="3" t="s">
        <v>11</v>
      </c>
      <c r="C3" s="32">
        <f t="shared" ref="C3:C41" si="0">IF(B3="Male",1,0)</f>
        <v>1</v>
      </c>
      <c r="F3" t="s">
        <v>60</v>
      </c>
      <c r="M3" s="36" t="s">
        <v>18</v>
      </c>
      <c r="N3" s="36">
        <v>0</v>
      </c>
    </row>
    <row r="4" spans="1:14" ht="18" thickBot="1" x14ac:dyDescent="0.35">
      <c r="A4" s="4">
        <v>78</v>
      </c>
      <c r="B4" s="3" t="s">
        <v>18</v>
      </c>
      <c r="C4" s="32">
        <f t="shared" si="0"/>
        <v>0</v>
      </c>
    </row>
    <row r="5" spans="1:14" ht="17.399999999999999" x14ac:dyDescent="0.3">
      <c r="A5" s="4">
        <v>113</v>
      </c>
      <c r="B5" s="3" t="s">
        <v>11</v>
      </c>
      <c r="C5" s="32">
        <f t="shared" si="0"/>
        <v>1</v>
      </c>
      <c r="F5" s="35" t="s">
        <v>61</v>
      </c>
      <c r="G5" s="35"/>
    </row>
    <row r="6" spans="1:14" ht="17.399999999999999" x14ac:dyDescent="0.3">
      <c r="A6" s="4">
        <v>121</v>
      </c>
      <c r="B6" s="3" t="s">
        <v>18</v>
      </c>
      <c r="C6" s="32">
        <f t="shared" si="0"/>
        <v>0</v>
      </c>
      <c r="F6" t="s">
        <v>62</v>
      </c>
      <c r="G6">
        <v>7.2832474801816816E-2</v>
      </c>
    </row>
    <row r="7" spans="1:14" ht="17.399999999999999" x14ac:dyDescent="0.3">
      <c r="A7" s="4">
        <v>127</v>
      </c>
      <c r="B7" s="3" t="s">
        <v>11</v>
      </c>
      <c r="C7" s="32">
        <f t="shared" si="0"/>
        <v>1</v>
      </c>
      <c r="F7" s="36" t="s">
        <v>63</v>
      </c>
      <c r="G7" s="36">
        <v>5.3045693857572815E-3</v>
      </c>
    </row>
    <row r="8" spans="1:14" ht="17.399999999999999" x14ac:dyDescent="0.3">
      <c r="A8" s="4">
        <v>139</v>
      </c>
      <c r="B8" s="3" t="s">
        <v>11</v>
      </c>
      <c r="C8" s="32">
        <f t="shared" si="0"/>
        <v>1</v>
      </c>
      <c r="F8" t="s">
        <v>64</v>
      </c>
      <c r="G8">
        <v>-2.0871626156722788E-2</v>
      </c>
    </row>
    <row r="9" spans="1:14" ht="17.399999999999999" x14ac:dyDescent="0.3">
      <c r="A9" s="4">
        <v>230</v>
      </c>
      <c r="B9" s="3" t="s">
        <v>18</v>
      </c>
      <c r="C9" s="32">
        <f t="shared" si="0"/>
        <v>0</v>
      </c>
      <c r="F9" t="s">
        <v>46</v>
      </c>
      <c r="G9">
        <v>295.4475609535271</v>
      </c>
    </row>
    <row r="10" spans="1:14" ht="18" thickBot="1" x14ac:dyDescent="0.35">
      <c r="A10" s="4">
        <v>265</v>
      </c>
      <c r="B10" s="3" t="s">
        <v>11</v>
      </c>
      <c r="C10" s="32">
        <f t="shared" si="0"/>
        <v>1</v>
      </c>
      <c r="F10" s="33" t="s">
        <v>65</v>
      </c>
      <c r="G10" s="33">
        <v>40</v>
      </c>
    </row>
    <row r="11" spans="1:14" ht="17.399999999999999" x14ac:dyDescent="0.3">
      <c r="A11" s="4">
        <v>265</v>
      </c>
      <c r="B11" s="3" t="s">
        <v>11</v>
      </c>
      <c r="C11" s="32">
        <f t="shared" si="0"/>
        <v>1</v>
      </c>
    </row>
    <row r="12" spans="1:14" ht="18" thickBot="1" x14ac:dyDescent="0.35">
      <c r="A12" s="4">
        <v>288</v>
      </c>
      <c r="B12" s="3" t="s">
        <v>18</v>
      </c>
      <c r="C12" s="32">
        <f t="shared" si="0"/>
        <v>0</v>
      </c>
      <c r="F12" t="s">
        <v>66</v>
      </c>
    </row>
    <row r="13" spans="1:14" ht="17.399999999999999" x14ac:dyDescent="0.3">
      <c r="A13" s="4">
        <v>339</v>
      </c>
      <c r="B13" s="3" t="s">
        <v>18</v>
      </c>
      <c r="C13" s="32">
        <f t="shared" si="0"/>
        <v>0</v>
      </c>
      <c r="F13" s="34"/>
      <c r="G13" s="34" t="s">
        <v>70</v>
      </c>
      <c r="H13" s="34" t="s">
        <v>71</v>
      </c>
      <c r="I13" s="34" t="s">
        <v>72</v>
      </c>
      <c r="J13" s="34" t="s">
        <v>73</v>
      </c>
      <c r="K13" s="34" t="s">
        <v>74</v>
      </c>
    </row>
    <row r="14" spans="1:14" ht="17.399999999999999" x14ac:dyDescent="0.3">
      <c r="A14" s="4">
        <v>522</v>
      </c>
      <c r="B14" s="3" t="s">
        <v>18</v>
      </c>
      <c r="C14" s="32">
        <f t="shared" si="0"/>
        <v>0</v>
      </c>
      <c r="F14" t="s">
        <v>67</v>
      </c>
      <c r="G14">
        <v>1</v>
      </c>
      <c r="H14">
        <v>17689.046611252241</v>
      </c>
      <c r="I14">
        <v>17689.046611252241</v>
      </c>
      <c r="J14">
        <v>0.20264860021956796</v>
      </c>
      <c r="K14" s="36">
        <v>0.65514921244782298</v>
      </c>
    </row>
    <row r="15" spans="1:14" ht="17.399999999999999" x14ac:dyDescent="0.3">
      <c r="A15" s="4">
        <v>649</v>
      </c>
      <c r="B15" s="3" t="s">
        <v>18</v>
      </c>
      <c r="C15" s="32">
        <f t="shared" si="0"/>
        <v>0</v>
      </c>
      <c r="F15" t="s">
        <v>68</v>
      </c>
      <c r="G15">
        <v>38</v>
      </c>
      <c r="H15">
        <v>3316991.9283887474</v>
      </c>
      <c r="I15">
        <v>87289.261273388096</v>
      </c>
    </row>
    <row r="16" spans="1:14" ht="18" thickBot="1" x14ac:dyDescent="0.35">
      <c r="A16" s="4">
        <v>172</v>
      </c>
      <c r="B16" s="3" t="s">
        <v>18</v>
      </c>
      <c r="C16" s="32">
        <f t="shared" si="0"/>
        <v>0</v>
      </c>
      <c r="F16" s="33" t="s">
        <v>35</v>
      </c>
      <c r="G16" s="33">
        <v>39</v>
      </c>
      <c r="H16" s="33">
        <v>3334680.9749999996</v>
      </c>
      <c r="I16" s="33"/>
      <c r="J16" s="33"/>
      <c r="K16" s="33"/>
    </row>
    <row r="17" spans="1:14" ht="18" thickBot="1" x14ac:dyDescent="0.35">
      <c r="A17" s="4">
        <v>250</v>
      </c>
      <c r="B17" s="3" t="s">
        <v>18</v>
      </c>
      <c r="C17" s="32">
        <f t="shared" si="0"/>
        <v>0</v>
      </c>
    </row>
    <row r="18" spans="1:14" ht="17.399999999999999" x14ac:dyDescent="0.3">
      <c r="A18" s="4">
        <v>303</v>
      </c>
      <c r="B18" s="3" t="s">
        <v>11</v>
      </c>
      <c r="C18" s="32">
        <f t="shared" si="0"/>
        <v>1</v>
      </c>
      <c r="F18" s="34"/>
      <c r="G18" s="34" t="s">
        <v>75</v>
      </c>
      <c r="H18" s="34" t="s">
        <v>46</v>
      </c>
      <c r="I18" s="34" t="s">
        <v>76</v>
      </c>
      <c r="J18" s="34" t="s">
        <v>77</v>
      </c>
      <c r="K18" s="34" t="s">
        <v>78</v>
      </c>
      <c r="L18" s="34" t="s">
        <v>79</v>
      </c>
      <c r="M18" s="34" t="s">
        <v>80</v>
      </c>
      <c r="N18" s="34" t="s">
        <v>81</v>
      </c>
    </row>
    <row r="19" spans="1:14" ht="17.399999999999999" x14ac:dyDescent="0.3">
      <c r="A19" s="4">
        <v>578</v>
      </c>
      <c r="B19" s="3" t="s">
        <v>18</v>
      </c>
      <c r="C19" s="32">
        <f t="shared" si="0"/>
        <v>0</v>
      </c>
      <c r="F19" t="s">
        <v>69</v>
      </c>
      <c r="G19" s="36">
        <v>370.76470588235298</v>
      </c>
      <c r="H19">
        <v>71.656558861323774</v>
      </c>
      <c r="I19">
        <v>5.1741907757514598</v>
      </c>
      <c r="J19">
        <v>7.6957603077476923E-6</v>
      </c>
      <c r="K19">
        <v>225.70358631747456</v>
      </c>
      <c r="L19">
        <v>515.82582544723141</v>
      </c>
      <c r="M19">
        <v>225.70358631747456</v>
      </c>
      <c r="N19">
        <v>515.82582544723141</v>
      </c>
    </row>
    <row r="20" spans="1:14" ht="18" thickBot="1" x14ac:dyDescent="0.35">
      <c r="A20" s="4">
        <v>590</v>
      </c>
      <c r="B20" s="3" t="s">
        <v>11</v>
      </c>
      <c r="C20" s="32">
        <f t="shared" si="0"/>
        <v>1</v>
      </c>
      <c r="F20" s="33" t="s">
        <v>92</v>
      </c>
      <c r="G20" s="42">
        <v>42.53964194373399</v>
      </c>
      <c r="H20" s="33">
        <v>94.497871407785496</v>
      </c>
      <c r="I20" s="33">
        <v>0.45016508107535247</v>
      </c>
      <c r="J20" s="33">
        <v>0.65514921244781443</v>
      </c>
      <c r="K20" s="33">
        <v>-148.76129743629082</v>
      </c>
      <c r="L20" s="33">
        <v>233.84058132375878</v>
      </c>
      <c r="M20" s="33">
        <v>-148.76129743629082</v>
      </c>
      <c r="N20" s="33">
        <v>233.84058132375878</v>
      </c>
    </row>
    <row r="21" spans="1:14" ht="17.399999999999999" x14ac:dyDescent="0.3">
      <c r="A21" s="4">
        <v>740</v>
      </c>
      <c r="B21" s="3" t="s">
        <v>18</v>
      </c>
      <c r="C21" s="32">
        <f t="shared" si="0"/>
        <v>0</v>
      </c>
    </row>
    <row r="22" spans="1:14" ht="17.399999999999999" x14ac:dyDescent="0.3">
      <c r="A22" s="4">
        <v>957</v>
      </c>
      <c r="B22" s="3" t="s">
        <v>11</v>
      </c>
      <c r="C22" s="32">
        <f t="shared" si="0"/>
        <v>1</v>
      </c>
    </row>
    <row r="23" spans="1:14" ht="17.399999999999999" x14ac:dyDescent="0.3">
      <c r="A23" s="4">
        <v>972</v>
      </c>
      <c r="B23" s="3" t="s">
        <v>11</v>
      </c>
      <c r="C23" s="32">
        <f t="shared" si="0"/>
        <v>1</v>
      </c>
    </row>
    <row r="24" spans="1:14" ht="17.399999999999999" x14ac:dyDescent="0.3">
      <c r="A24" s="4">
        <v>75</v>
      </c>
      <c r="B24" s="3" t="s">
        <v>11</v>
      </c>
      <c r="C24" s="32">
        <f t="shared" si="0"/>
        <v>1</v>
      </c>
    </row>
    <row r="25" spans="1:14" ht="17.399999999999999" x14ac:dyDescent="0.3">
      <c r="A25" s="4">
        <v>120</v>
      </c>
      <c r="B25" s="3" t="s">
        <v>18</v>
      </c>
      <c r="C25" s="32">
        <f t="shared" si="0"/>
        <v>0</v>
      </c>
    </row>
    <row r="26" spans="1:14" ht="17.399999999999999" x14ac:dyDescent="0.3">
      <c r="A26" s="4">
        <v>138</v>
      </c>
      <c r="B26" s="3" t="s">
        <v>18</v>
      </c>
      <c r="C26" s="32">
        <f t="shared" si="0"/>
        <v>0</v>
      </c>
    </row>
    <row r="27" spans="1:14" ht="17.399999999999999" x14ac:dyDescent="0.3">
      <c r="A27" s="4">
        <v>189</v>
      </c>
      <c r="B27" s="3" t="s">
        <v>11</v>
      </c>
      <c r="C27" s="32">
        <f t="shared" si="0"/>
        <v>1</v>
      </c>
    </row>
    <row r="28" spans="1:14" ht="17.399999999999999" x14ac:dyDescent="0.3">
      <c r="A28" s="4">
        <v>273</v>
      </c>
      <c r="B28" s="3" t="s">
        <v>11</v>
      </c>
      <c r="C28" s="32">
        <f t="shared" si="0"/>
        <v>1</v>
      </c>
    </row>
    <row r="29" spans="1:14" ht="17.399999999999999" x14ac:dyDescent="0.3">
      <c r="A29" s="4">
        <v>277</v>
      </c>
      <c r="B29" s="3" t="s">
        <v>11</v>
      </c>
      <c r="C29" s="32">
        <f t="shared" si="0"/>
        <v>1</v>
      </c>
    </row>
    <row r="30" spans="1:14" ht="17.399999999999999" x14ac:dyDescent="0.3">
      <c r="A30" s="4">
        <v>316</v>
      </c>
      <c r="B30" s="3" t="s">
        <v>18</v>
      </c>
      <c r="C30" s="32">
        <f t="shared" si="0"/>
        <v>0</v>
      </c>
    </row>
    <row r="31" spans="1:14" ht="17.399999999999999" x14ac:dyDescent="0.3">
      <c r="A31" s="4">
        <v>466</v>
      </c>
      <c r="B31" s="3" t="s">
        <v>11</v>
      </c>
      <c r="C31" s="32">
        <f t="shared" si="0"/>
        <v>1</v>
      </c>
    </row>
    <row r="32" spans="1:14" ht="17.399999999999999" x14ac:dyDescent="0.3">
      <c r="A32" s="4">
        <v>656</v>
      </c>
      <c r="B32" s="3" t="s">
        <v>18</v>
      </c>
      <c r="C32" s="32">
        <f t="shared" si="0"/>
        <v>0</v>
      </c>
    </row>
    <row r="33" spans="1:3" ht="17.399999999999999" x14ac:dyDescent="0.3">
      <c r="A33" s="4">
        <v>702</v>
      </c>
      <c r="B33" s="3" t="s">
        <v>11</v>
      </c>
      <c r="C33" s="32">
        <f t="shared" si="0"/>
        <v>1</v>
      </c>
    </row>
    <row r="34" spans="1:3" ht="17.399999999999999" x14ac:dyDescent="0.3">
      <c r="A34" s="4">
        <v>762</v>
      </c>
      <c r="B34" s="3" t="s">
        <v>11</v>
      </c>
      <c r="C34" s="32">
        <f t="shared" si="0"/>
        <v>1</v>
      </c>
    </row>
    <row r="35" spans="1:3" ht="17.399999999999999" x14ac:dyDescent="0.3">
      <c r="A35" s="4">
        <v>1252</v>
      </c>
      <c r="B35" s="3" t="s">
        <v>11</v>
      </c>
      <c r="C35" s="32">
        <f t="shared" si="0"/>
        <v>1</v>
      </c>
    </row>
    <row r="36" spans="1:3" ht="17.399999999999999" x14ac:dyDescent="0.3">
      <c r="A36" s="4">
        <v>176</v>
      </c>
      <c r="B36" s="3" t="s">
        <v>11</v>
      </c>
      <c r="C36" s="32">
        <f t="shared" si="0"/>
        <v>1</v>
      </c>
    </row>
    <row r="37" spans="1:3" ht="17.399999999999999" x14ac:dyDescent="0.3">
      <c r="A37" s="4">
        <v>272</v>
      </c>
      <c r="B37" s="3" t="s">
        <v>11</v>
      </c>
      <c r="C37" s="32">
        <f t="shared" si="0"/>
        <v>1</v>
      </c>
    </row>
    <row r="38" spans="1:3" ht="17.399999999999999" x14ac:dyDescent="0.3">
      <c r="A38" s="4">
        <v>416</v>
      </c>
      <c r="B38" s="3" t="s">
        <v>18</v>
      </c>
      <c r="C38" s="32">
        <f t="shared" si="0"/>
        <v>0</v>
      </c>
    </row>
    <row r="39" spans="1:3" ht="17.399999999999999" x14ac:dyDescent="0.3">
      <c r="A39" s="4">
        <v>613</v>
      </c>
      <c r="B39" s="3" t="s">
        <v>11</v>
      </c>
      <c r="C39" s="32">
        <f t="shared" si="0"/>
        <v>1</v>
      </c>
    </row>
    <row r="40" spans="1:3" ht="17.399999999999999" x14ac:dyDescent="0.3">
      <c r="A40" s="4">
        <v>638</v>
      </c>
      <c r="B40" s="3" t="s">
        <v>11</v>
      </c>
      <c r="C40" s="32">
        <f t="shared" si="0"/>
        <v>1</v>
      </c>
    </row>
    <row r="41" spans="1:3" ht="17.399999999999999" x14ac:dyDescent="0.3">
      <c r="A41" s="4">
        <v>690</v>
      </c>
      <c r="B41" s="3" t="s">
        <v>18</v>
      </c>
      <c r="C41" s="32">
        <f t="shared" si="0"/>
        <v>0</v>
      </c>
    </row>
    <row r="42" spans="1:3" x14ac:dyDescent="0.3">
      <c r="A42" s="6"/>
      <c r="B42" s="5"/>
    </row>
    <row r="43" spans="1:3" ht="18" x14ac:dyDescent="0.35">
      <c r="A43" s="6"/>
      <c r="B43" s="7"/>
    </row>
    <row r="44" spans="1:3" ht="17.399999999999999" x14ac:dyDescent="0.3">
      <c r="A44" s="6"/>
      <c r="B44" s="8"/>
    </row>
    <row r="45" spans="1:3" ht="17.399999999999999" x14ac:dyDescent="0.3">
      <c r="A45" s="6"/>
      <c r="B45" s="8"/>
    </row>
    <row r="46" spans="1:3" ht="17.399999999999999" x14ac:dyDescent="0.3">
      <c r="A46" s="6"/>
      <c r="B46" s="8"/>
    </row>
    <row r="47" spans="1:3" ht="17.399999999999999" x14ac:dyDescent="0.3">
      <c r="A47" s="6"/>
      <c r="B47" s="8"/>
    </row>
    <row r="48" spans="1:3" ht="17.399999999999999" x14ac:dyDescent="0.3">
      <c r="A48" s="6"/>
      <c r="B48" s="8"/>
    </row>
    <row r="49" spans="1:2" ht="17.399999999999999" x14ac:dyDescent="0.3">
      <c r="A49" s="6"/>
      <c r="B49" s="8"/>
    </row>
    <row r="50" spans="1:2" ht="17.399999999999999" x14ac:dyDescent="0.3">
      <c r="A50" s="5"/>
      <c r="B50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6C2C-EDA5-B148-9213-F943D258CB18}">
  <dimension ref="A1:X84"/>
  <sheetViews>
    <sheetView workbookViewId="0">
      <selection activeCell="N16" sqref="N16"/>
    </sheetView>
  </sheetViews>
  <sheetFormatPr defaultColWidth="11.44140625" defaultRowHeight="14.4" x14ac:dyDescent="0.3"/>
  <cols>
    <col min="1" max="1" width="14.44140625" customWidth="1"/>
    <col min="2" max="2" width="24.44140625" bestFit="1" customWidth="1"/>
    <col min="3" max="3" width="13.44140625" bestFit="1" customWidth="1"/>
    <col min="4" max="4" width="14.109375" bestFit="1" customWidth="1"/>
  </cols>
  <sheetData>
    <row r="1" spans="1:9" ht="22.8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9" ht="17.399999999999999" x14ac:dyDescent="0.3">
      <c r="A2" s="3" t="s">
        <v>11</v>
      </c>
      <c r="B2" s="3" t="s">
        <v>12</v>
      </c>
      <c r="C2" s="3" t="s">
        <v>13</v>
      </c>
      <c r="D2" s="3" t="s">
        <v>14</v>
      </c>
      <c r="G2" s="3" t="s">
        <v>33</v>
      </c>
      <c r="H2">
        <v>40</v>
      </c>
    </row>
    <row r="3" spans="1:9" ht="17.399999999999999" x14ac:dyDescent="0.3">
      <c r="A3" s="3" t="s">
        <v>11</v>
      </c>
      <c r="B3" s="3" t="s">
        <v>15</v>
      </c>
      <c r="C3" s="3" t="s">
        <v>16</v>
      </c>
      <c r="D3" s="3" t="s">
        <v>17</v>
      </c>
      <c r="G3" s="3" t="s">
        <v>0</v>
      </c>
      <c r="H3" s="3" t="s">
        <v>33</v>
      </c>
      <c r="I3" s="3" t="s">
        <v>34</v>
      </c>
    </row>
    <row r="4" spans="1:9" ht="17.399999999999999" x14ac:dyDescent="0.3">
      <c r="A4" s="3" t="s">
        <v>18</v>
      </c>
      <c r="B4" s="3" t="s">
        <v>12</v>
      </c>
      <c r="C4" s="3" t="s">
        <v>19</v>
      </c>
      <c r="D4" s="3" t="s">
        <v>14</v>
      </c>
      <c r="G4" s="3" t="s">
        <v>11</v>
      </c>
      <c r="H4">
        <f>COUNTIF($A$2:$A$41,G4)</f>
        <v>23</v>
      </c>
      <c r="I4" s="47">
        <f>H4/$H$2</f>
        <v>0.57499999999999996</v>
      </c>
    </row>
    <row r="5" spans="1:9" ht="17.399999999999999" x14ac:dyDescent="0.3">
      <c r="A5" s="3" t="s">
        <v>11</v>
      </c>
      <c r="B5" s="3" t="s">
        <v>15</v>
      </c>
      <c r="C5" s="3" t="s">
        <v>20</v>
      </c>
      <c r="D5" s="3" t="s">
        <v>14</v>
      </c>
      <c r="G5" s="3" t="s">
        <v>18</v>
      </c>
      <c r="H5">
        <f>COUNTIF($A$2:$A$41,G5)</f>
        <v>17</v>
      </c>
      <c r="I5" s="47">
        <f>H5/$H$2</f>
        <v>0.42499999999999999</v>
      </c>
    </row>
    <row r="6" spans="1:9" ht="17.399999999999999" x14ac:dyDescent="0.3">
      <c r="A6" s="3" t="s">
        <v>18</v>
      </c>
      <c r="B6" s="3" t="s">
        <v>21</v>
      </c>
      <c r="C6" s="3" t="s">
        <v>20</v>
      </c>
      <c r="D6" s="3" t="s">
        <v>14</v>
      </c>
    </row>
    <row r="7" spans="1:9" ht="17.399999999999999" x14ac:dyDescent="0.3">
      <c r="A7" s="3" t="s">
        <v>11</v>
      </c>
      <c r="B7" s="3" t="s">
        <v>22</v>
      </c>
      <c r="C7" s="3" t="s">
        <v>23</v>
      </c>
      <c r="D7" s="3" t="s">
        <v>17</v>
      </c>
      <c r="G7" s="3" t="s">
        <v>1</v>
      </c>
      <c r="H7" s="3" t="s">
        <v>33</v>
      </c>
      <c r="I7" s="3" t="s">
        <v>34</v>
      </c>
    </row>
    <row r="8" spans="1:9" ht="17.399999999999999" x14ac:dyDescent="0.3">
      <c r="A8" s="3" t="s">
        <v>11</v>
      </c>
      <c r="B8" s="3" t="s">
        <v>21</v>
      </c>
      <c r="C8" s="3" t="s">
        <v>13</v>
      </c>
      <c r="D8" s="3" t="s">
        <v>14</v>
      </c>
      <c r="G8" s="3" t="s">
        <v>22</v>
      </c>
      <c r="H8">
        <f>COUNTIF($B$2:$B$41,G8)</f>
        <v>9</v>
      </c>
      <c r="I8" s="47">
        <f>H8/$H$2</f>
        <v>0.22500000000000001</v>
      </c>
    </row>
    <row r="9" spans="1:9" ht="17.399999999999999" x14ac:dyDescent="0.3">
      <c r="A9" s="3" t="s">
        <v>18</v>
      </c>
      <c r="B9" s="3" t="s">
        <v>15</v>
      </c>
      <c r="C9" s="3" t="s">
        <v>24</v>
      </c>
      <c r="D9" s="3" t="s">
        <v>17</v>
      </c>
      <c r="G9" s="3" t="s">
        <v>21</v>
      </c>
      <c r="H9">
        <f t="shared" ref="H9:H11" si="0">COUNTIF($B$2:$B$41,G9)</f>
        <v>12</v>
      </c>
      <c r="I9" s="47">
        <f t="shared" ref="I9:I11" si="1">H9/$H$2</f>
        <v>0.3</v>
      </c>
    </row>
    <row r="10" spans="1:9" ht="17.399999999999999" x14ac:dyDescent="0.3">
      <c r="A10" s="3" t="s">
        <v>11</v>
      </c>
      <c r="B10" s="3" t="s">
        <v>22</v>
      </c>
      <c r="C10" s="3" t="s">
        <v>13</v>
      </c>
      <c r="D10" s="3" t="s">
        <v>17</v>
      </c>
      <c r="G10" s="3" t="s">
        <v>15</v>
      </c>
      <c r="H10">
        <f t="shared" si="0"/>
        <v>14</v>
      </c>
      <c r="I10" s="47">
        <f t="shared" si="1"/>
        <v>0.35</v>
      </c>
    </row>
    <row r="11" spans="1:9" ht="17.399999999999999" x14ac:dyDescent="0.3">
      <c r="A11" s="3" t="s">
        <v>11</v>
      </c>
      <c r="B11" s="3" t="s">
        <v>22</v>
      </c>
      <c r="C11" s="3" t="s">
        <v>20</v>
      </c>
      <c r="D11" s="3" t="s">
        <v>17</v>
      </c>
      <c r="G11" s="3" t="s">
        <v>12</v>
      </c>
      <c r="H11">
        <f t="shared" si="0"/>
        <v>5</v>
      </c>
      <c r="I11" s="47">
        <f t="shared" si="1"/>
        <v>0.125</v>
      </c>
    </row>
    <row r="12" spans="1:9" ht="17.399999999999999" x14ac:dyDescent="0.3">
      <c r="A12" s="3" t="s">
        <v>18</v>
      </c>
      <c r="B12" s="3" t="s">
        <v>12</v>
      </c>
      <c r="C12" s="3" t="s">
        <v>13</v>
      </c>
      <c r="D12" s="3" t="s">
        <v>17</v>
      </c>
    </row>
    <row r="13" spans="1:9" ht="17.399999999999999" x14ac:dyDescent="0.3">
      <c r="A13" s="3" t="s">
        <v>18</v>
      </c>
      <c r="B13" s="3" t="s">
        <v>21</v>
      </c>
      <c r="C13" s="3" t="s">
        <v>23</v>
      </c>
      <c r="D13" s="3" t="s">
        <v>14</v>
      </c>
      <c r="G13" s="3" t="s">
        <v>2</v>
      </c>
      <c r="H13" s="3" t="s">
        <v>33</v>
      </c>
      <c r="I13" s="3" t="s">
        <v>34</v>
      </c>
    </row>
    <row r="14" spans="1:9" ht="17.399999999999999" x14ac:dyDescent="0.3">
      <c r="A14" s="3" t="s">
        <v>18</v>
      </c>
      <c r="B14" s="3" t="s">
        <v>21</v>
      </c>
      <c r="C14" s="3" t="s">
        <v>13</v>
      </c>
      <c r="D14" s="3" t="s">
        <v>17</v>
      </c>
      <c r="G14" s="3" t="s">
        <v>20</v>
      </c>
      <c r="H14">
        <f>COUNTIF($C$2:$C$41,G14)</f>
        <v>4</v>
      </c>
      <c r="I14" s="47">
        <f>H14/$H$2</f>
        <v>0.1</v>
      </c>
    </row>
    <row r="15" spans="1:9" ht="17.399999999999999" x14ac:dyDescent="0.3">
      <c r="A15" s="3" t="s">
        <v>18</v>
      </c>
      <c r="B15" s="3" t="s">
        <v>12</v>
      </c>
      <c r="C15" s="3" t="s">
        <v>23</v>
      </c>
      <c r="D15" s="3" t="s">
        <v>14</v>
      </c>
      <c r="G15" s="3" t="s">
        <v>16</v>
      </c>
      <c r="H15">
        <f t="shared" ref="H15:H19" si="2">COUNTIF($C$2:$C$41,G15)</f>
        <v>2</v>
      </c>
      <c r="I15" s="47">
        <f t="shared" ref="I15:I19" si="3">H15/$H$2</f>
        <v>0.05</v>
      </c>
    </row>
    <row r="16" spans="1:9" ht="17.399999999999999" x14ac:dyDescent="0.3">
      <c r="A16" s="3" t="s">
        <v>18</v>
      </c>
      <c r="B16" s="3" t="s">
        <v>21</v>
      </c>
      <c r="C16" s="3" t="s">
        <v>24</v>
      </c>
      <c r="D16" s="3" t="s">
        <v>14</v>
      </c>
      <c r="G16" s="3" t="s">
        <v>19</v>
      </c>
      <c r="H16">
        <f t="shared" si="2"/>
        <v>2</v>
      </c>
      <c r="I16" s="47">
        <f t="shared" si="3"/>
        <v>0.05</v>
      </c>
    </row>
    <row r="17" spans="1:9" ht="17.399999999999999" x14ac:dyDescent="0.3">
      <c r="A17" s="3" t="s">
        <v>18</v>
      </c>
      <c r="B17" s="3" t="s">
        <v>22</v>
      </c>
      <c r="C17" s="3" t="s">
        <v>13</v>
      </c>
      <c r="D17" s="3" t="s">
        <v>14</v>
      </c>
      <c r="G17" s="3" t="s">
        <v>13</v>
      </c>
      <c r="H17">
        <f t="shared" si="2"/>
        <v>12</v>
      </c>
      <c r="I17" s="47">
        <f t="shared" si="3"/>
        <v>0.3</v>
      </c>
    </row>
    <row r="18" spans="1:9" ht="17.399999999999999" x14ac:dyDescent="0.3">
      <c r="A18" s="3" t="s">
        <v>11</v>
      </c>
      <c r="B18" s="3" t="s">
        <v>22</v>
      </c>
      <c r="C18" s="3" t="s">
        <v>23</v>
      </c>
      <c r="D18" s="3" t="s">
        <v>17</v>
      </c>
      <c r="G18" s="3" t="s">
        <v>24</v>
      </c>
      <c r="H18">
        <f t="shared" si="2"/>
        <v>5</v>
      </c>
      <c r="I18" s="47">
        <f t="shared" si="3"/>
        <v>0.125</v>
      </c>
    </row>
    <row r="19" spans="1:9" ht="17.399999999999999" x14ac:dyDescent="0.3">
      <c r="A19" s="3" t="s">
        <v>18</v>
      </c>
      <c r="B19" s="3" t="s">
        <v>15</v>
      </c>
      <c r="C19" s="3" t="s">
        <v>23</v>
      </c>
      <c r="D19" s="3" t="s">
        <v>17</v>
      </c>
      <c r="G19" s="3" t="s">
        <v>23</v>
      </c>
      <c r="H19">
        <f t="shared" si="2"/>
        <v>15</v>
      </c>
      <c r="I19" s="47">
        <f t="shared" si="3"/>
        <v>0.375</v>
      </c>
    </row>
    <row r="20" spans="1:9" ht="17.399999999999999" x14ac:dyDescent="0.3">
      <c r="A20" s="3" t="s">
        <v>11</v>
      </c>
      <c r="B20" s="3" t="s">
        <v>15</v>
      </c>
      <c r="C20" s="3" t="s">
        <v>23</v>
      </c>
      <c r="D20" s="3" t="s">
        <v>17</v>
      </c>
    </row>
    <row r="21" spans="1:9" ht="17.399999999999999" x14ac:dyDescent="0.3">
      <c r="A21" s="3" t="s">
        <v>18</v>
      </c>
      <c r="B21" s="3" t="s">
        <v>22</v>
      </c>
      <c r="C21" s="3" t="s">
        <v>24</v>
      </c>
      <c r="D21" s="3" t="s">
        <v>17</v>
      </c>
      <c r="G21" s="3" t="s">
        <v>103</v>
      </c>
      <c r="H21" s="3" t="s">
        <v>33</v>
      </c>
      <c r="I21" s="3" t="s">
        <v>34</v>
      </c>
    </row>
    <row r="22" spans="1:9" ht="17.399999999999999" x14ac:dyDescent="0.3">
      <c r="A22" s="3" t="s">
        <v>11</v>
      </c>
      <c r="B22" s="3" t="s">
        <v>21</v>
      </c>
      <c r="C22" s="3" t="s">
        <v>13</v>
      </c>
      <c r="D22" s="3" t="s">
        <v>17</v>
      </c>
      <c r="G22" s="3" t="s">
        <v>14</v>
      </c>
      <c r="H22">
        <f>COUNTIF($D$2:$D$41,G22)</f>
        <v>16</v>
      </c>
      <c r="I22" s="47">
        <f>H22/$H$2</f>
        <v>0.4</v>
      </c>
    </row>
    <row r="23" spans="1:9" ht="17.399999999999999" x14ac:dyDescent="0.3">
      <c r="A23" s="3" t="s">
        <v>11</v>
      </c>
      <c r="B23" s="3" t="s">
        <v>22</v>
      </c>
      <c r="C23" s="3" t="s">
        <v>23</v>
      </c>
      <c r="D23" s="3" t="s">
        <v>17</v>
      </c>
      <c r="G23" s="3" t="s">
        <v>17</v>
      </c>
      <c r="H23">
        <f>COUNTIF($D$2:$D$41,G23)</f>
        <v>24</v>
      </c>
      <c r="I23" s="47">
        <f>H23/$H$2</f>
        <v>0.6</v>
      </c>
    </row>
    <row r="24" spans="1:9" ht="17.399999999999999" x14ac:dyDescent="0.3">
      <c r="A24" s="3" t="s">
        <v>11</v>
      </c>
      <c r="B24" s="3" t="s">
        <v>15</v>
      </c>
      <c r="C24" s="3" t="s">
        <v>23</v>
      </c>
      <c r="D24" s="3" t="s">
        <v>14</v>
      </c>
    </row>
    <row r="25" spans="1:9" ht="17.399999999999999" x14ac:dyDescent="0.3">
      <c r="A25" s="3" t="s">
        <v>18</v>
      </c>
      <c r="B25" s="3" t="s">
        <v>15</v>
      </c>
      <c r="C25" s="3" t="s">
        <v>13</v>
      </c>
      <c r="D25" s="3" t="s">
        <v>17</v>
      </c>
      <c r="G25" s="3" t="s">
        <v>104</v>
      </c>
      <c r="H25" s="3" t="s">
        <v>33</v>
      </c>
      <c r="I25" s="3" t="s">
        <v>34</v>
      </c>
    </row>
    <row r="26" spans="1:9" ht="17.399999999999999" x14ac:dyDescent="0.3">
      <c r="A26" s="3" t="s">
        <v>18</v>
      </c>
      <c r="B26" s="3" t="s">
        <v>15</v>
      </c>
      <c r="C26" s="3" t="s">
        <v>13</v>
      </c>
      <c r="D26" s="3" t="s">
        <v>17</v>
      </c>
      <c r="G26" s="3" t="s">
        <v>95</v>
      </c>
      <c r="H26">
        <f>COUNTIF($G$45:$G$84,G26)</f>
        <v>11</v>
      </c>
      <c r="I26" s="47">
        <f>H26/$H$2</f>
        <v>0.27500000000000002</v>
      </c>
    </row>
    <row r="27" spans="1:9" ht="17.399999999999999" x14ac:dyDescent="0.3">
      <c r="A27" s="3" t="s">
        <v>11</v>
      </c>
      <c r="B27" s="3" t="s">
        <v>15</v>
      </c>
      <c r="C27" s="3" t="s">
        <v>23</v>
      </c>
      <c r="D27" s="3" t="s">
        <v>17</v>
      </c>
      <c r="G27" s="3" t="s">
        <v>96</v>
      </c>
      <c r="H27">
        <f>COUNTIF($G$45:$G$84,G27)</f>
        <v>5</v>
      </c>
      <c r="I27" s="47">
        <f>H27/$H$2</f>
        <v>0.125</v>
      </c>
    </row>
    <row r="28" spans="1:9" ht="17.399999999999999" x14ac:dyDescent="0.3">
      <c r="A28" s="3" t="s">
        <v>11</v>
      </c>
      <c r="B28" s="3" t="s">
        <v>15</v>
      </c>
      <c r="C28" s="3" t="s">
        <v>16</v>
      </c>
      <c r="D28" s="3" t="s">
        <v>14</v>
      </c>
    </row>
    <row r="29" spans="1:9" ht="17.399999999999999" x14ac:dyDescent="0.3">
      <c r="A29" s="3" t="s">
        <v>11</v>
      </c>
      <c r="B29" s="3" t="s">
        <v>15</v>
      </c>
      <c r="C29" s="3" t="s">
        <v>23</v>
      </c>
      <c r="D29" s="3" t="s">
        <v>14</v>
      </c>
    </row>
    <row r="30" spans="1:9" ht="17.399999999999999" x14ac:dyDescent="0.3">
      <c r="A30" s="3" t="s">
        <v>18</v>
      </c>
      <c r="B30" s="3" t="s">
        <v>15</v>
      </c>
      <c r="C30" s="3" t="s">
        <v>20</v>
      </c>
      <c r="D30" s="3" t="s">
        <v>14</v>
      </c>
    </row>
    <row r="31" spans="1:9" ht="17.399999999999999" x14ac:dyDescent="0.3">
      <c r="A31" s="3" t="s">
        <v>11</v>
      </c>
      <c r="B31" s="3" t="s">
        <v>21</v>
      </c>
      <c r="C31" s="3" t="s">
        <v>23</v>
      </c>
      <c r="D31" s="3" t="s">
        <v>14</v>
      </c>
    </row>
    <row r="32" spans="1:9" ht="17.399999999999999" x14ac:dyDescent="0.3">
      <c r="A32" s="3" t="s">
        <v>18</v>
      </c>
      <c r="B32" s="3" t="s">
        <v>21</v>
      </c>
      <c r="C32" s="3" t="s">
        <v>23</v>
      </c>
      <c r="D32" s="3" t="s">
        <v>17</v>
      </c>
    </row>
    <row r="33" spans="1:24" ht="17.399999999999999" x14ac:dyDescent="0.3">
      <c r="A33" s="3" t="s">
        <v>11</v>
      </c>
      <c r="B33" s="3" t="s">
        <v>21</v>
      </c>
      <c r="C33" s="3" t="s">
        <v>13</v>
      </c>
      <c r="D33" s="3" t="s">
        <v>17</v>
      </c>
    </row>
    <row r="34" spans="1:24" ht="17.399999999999999" x14ac:dyDescent="0.3">
      <c r="A34" s="3" t="s">
        <v>11</v>
      </c>
      <c r="B34" s="3" t="s">
        <v>22</v>
      </c>
      <c r="C34" s="3" t="s">
        <v>13</v>
      </c>
      <c r="D34" s="3" t="s">
        <v>14</v>
      </c>
    </row>
    <row r="35" spans="1:24" ht="17.399999999999999" x14ac:dyDescent="0.3">
      <c r="A35" s="3" t="s">
        <v>11</v>
      </c>
      <c r="B35" s="3" t="s">
        <v>15</v>
      </c>
      <c r="C35" s="3" t="s">
        <v>19</v>
      </c>
      <c r="D35" s="3" t="s">
        <v>17</v>
      </c>
    </row>
    <row r="36" spans="1:24" ht="17.399999999999999" x14ac:dyDescent="0.3">
      <c r="A36" s="3" t="s">
        <v>11</v>
      </c>
      <c r="B36" s="3" t="s">
        <v>12</v>
      </c>
      <c r="C36" s="3" t="s">
        <v>23</v>
      </c>
      <c r="D36" s="3" t="s">
        <v>17</v>
      </c>
    </row>
    <row r="37" spans="1:24" ht="17.399999999999999" x14ac:dyDescent="0.3">
      <c r="A37" s="3" t="s">
        <v>11</v>
      </c>
      <c r="B37" s="3" t="s">
        <v>21</v>
      </c>
      <c r="C37" s="3" t="s">
        <v>13</v>
      </c>
      <c r="D37" s="3" t="s">
        <v>17</v>
      </c>
    </row>
    <row r="38" spans="1:24" ht="17.399999999999999" x14ac:dyDescent="0.3">
      <c r="A38" s="3" t="s">
        <v>18</v>
      </c>
      <c r="B38" s="3" t="s">
        <v>15</v>
      </c>
      <c r="C38" s="3" t="s">
        <v>24</v>
      </c>
      <c r="D38" s="3" t="s">
        <v>17</v>
      </c>
    </row>
    <row r="39" spans="1:24" ht="17.399999999999999" x14ac:dyDescent="0.3">
      <c r="A39" s="3" t="s">
        <v>11</v>
      </c>
      <c r="B39" s="3" t="s">
        <v>22</v>
      </c>
      <c r="C39" s="3" t="s">
        <v>23</v>
      </c>
      <c r="D39" s="3" t="s">
        <v>14</v>
      </c>
    </row>
    <row r="40" spans="1:24" ht="17.399999999999999" x14ac:dyDescent="0.3">
      <c r="A40" s="3" t="s">
        <v>11</v>
      </c>
      <c r="B40" s="3" t="s">
        <v>21</v>
      </c>
      <c r="C40" s="3" t="s">
        <v>24</v>
      </c>
      <c r="D40" s="3" t="s">
        <v>17</v>
      </c>
    </row>
    <row r="41" spans="1:24" ht="17.399999999999999" x14ac:dyDescent="0.3">
      <c r="A41" s="3" t="s">
        <v>18</v>
      </c>
      <c r="B41" s="3" t="s">
        <v>21</v>
      </c>
      <c r="C41" s="3" t="s">
        <v>23</v>
      </c>
      <c r="D41" s="3" t="s">
        <v>17</v>
      </c>
    </row>
    <row r="42" spans="1:24" x14ac:dyDescent="0.3">
      <c r="A42" s="5"/>
      <c r="B42" s="5"/>
      <c r="C42" s="5"/>
      <c r="D42" s="5"/>
    </row>
    <row r="43" spans="1:24" ht="18" x14ac:dyDescent="0.35">
      <c r="A43" s="7"/>
      <c r="B43" s="7"/>
      <c r="C43" s="7"/>
      <c r="D43" s="7"/>
    </row>
    <row r="44" spans="1:24" ht="22.8" x14ac:dyDescent="0.4">
      <c r="A44" s="1" t="s">
        <v>4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</row>
    <row r="45" spans="1:24" ht="18" thickBot="1" x14ac:dyDescent="0.35">
      <c r="A45" s="3">
        <v>58</v>
      </c>
      <c r="B45" s="2">
        <v>70.8</v>
      </c>
      <c r="C45" s="2">
        <v>169.1</v>
      </c>
      <c r="D45" s="3">
        <v>68</v>
      </c>
      <c r="E45" s="2">
        <v>97</v>
      </c>
      <c r="F45" s="4">
        <v>31</v>
      </c>
      <c r="G45" s="4">
        <v>14</v>
      </c>
    </row>
    <row r="46" spans="1:24" ht="17.399999999999999" x14ac:dyDescent="0.3">
      <c r="A46" s="3">
        <v>45</v>
      </c>
      <c r="B46" s="2">
        <v>66.2</v>
      </c>
      <c r="C46" s="2">
        <v>144.19999999999999</v>
      </c>
      <c r="D46" s="3">
        <v>64</v>
      </c>
      <c r="E46" s="2">
        <v>97</v>
      </c>
      <c r="F46" s="4">
        <v>49</v>
      </c>
      <c r="G46" s="4">
        <v>14</v>
      </c>
      <c r="K46" s="34" t="s">
        <v>4</v>
      </c>
      <c r="L46" s="34"/>
      <c r="M46" s="34" t="s">
        <v>5</v>
      </c>
      <c r="N46" s="34"/>
      <c r="O46" s="34" t="s">
        <v>6</v>
      </c>
      <c r="P46" s="34"/>
      <c r="Q46" s="34" t="s">
        <v>7</v>
      </c>
      <c r="R46" s="34"/>
      <c r="S46" s="34" t="s">
        <v>8</v>
      </c>
      <c r="T46" s="34"/>
      <c r="U46" s="34" t="s">
        <v>9</v>
      </c>
      <c r="V46" s="34"/>
      <c r="W46" s="34" t="s">
        <v>10</v>
      </c>
      <c r="X46" s="34"/>
    </row>
    <row r="47" spans="1:24" ht="17.399999999999999" x14ac:dyDescent="0.3">
      <c r="A47" s="3">
        <v>51</v>
      </c>
      <c r="B47" s="2">
        <v>68.7</v>
      </c>
      <c r="C47" s="2">
        <v>175.8</v>
      </c>
      <c r="D47" s="3">
        <v>72</v>
      </c>
      <c r="E47" s="2">
        <v>100</v>
      </c>
      <c r="F47" s="4">
        <v>78</v>
      </c>
      <c r="G47" s="4">
        <v>13</v>
      </c>
    </row>
    <row r="48" spans="1:24" ht="17.399999999999999" x14ac:dyDescent="0.3">
      <c r="A48" s="3">
        <v>68</v>
      </c>
      <c r="B48" s="2">
        <v>67.599999999999994</v>
      </c>
      <c r="C48" s="2">
        <v>152.6</v>
      </c>
      <c r="D48" s="3">
        <v>64</v>
      </c>
      <c r="E48" s="2">
        <v>97</v>
      </c>
      <c r="F48" s="4">
        <v>113</v>
      </c>
      <c r="G48" s="4">
        <v>13</v>
      </c>
      <c r="K48" s="48" t="s">
        <v>45</v>
      </c>
      <c r="L48" s="48">
        <v>49.85</v>
      </c>
      <c r="M48" s="48" t="s">
        <v>45</v>
      </c>
      <c r="N48" s="48">
        <v>68.335000000000008</v>
      </c>
      <c r="O48" s="48" t="s">
        <v>45</v>
      </c>
      <c r="P48" s="48">
        <v>172.5500000000001</v>
      </c>
      <c r="Q48" s="48" t="s">
        <v>45</v>
      </c>
      <c r="R48" s="48">
        <v>69.400000000000006</v>
      </c>
      <c r="S48" s="48" t="s">
        <v>45</v>
      </c>
      <c r="T48" s="48">
        <v>99.275000000000006</v>
      </c>
      <c r="U48" s="48" t="s">
        <v>45</v>
      </c>
      <c r="V48" s="48">
        <v>395.22500000000002</v>
      </c>
      <c r="W48" s="48" t="s">
        <v>45</v>
      </c>
      <c r="X48" s="48">
        <v>7.3</v>
      </c>
    </row>
    <row r="49" spans="1:24" ht="17.399999999999999" x14ac:dyDescent="0.3">
      <c r="A49" s="3">
        <v>41</v>
      </c>
      <c r="B49" s="2">
        <v>66.5</v>
      </c>
      <c r="C49" s="2">
        <v>135</v>
      </c>
      <c r="D49" s="3">
        <v>60</v>
      </c>
      <c r="E49" s="2">
        <v>101</v>
      </c>
      <c r="F49" s="4">
        <v>121</v>
      </c>
      <c r="G49" s="4">
        <v>12</v>
      </c>
      <c r="K49" t="s">
        <v>46</v>
      </c>
      <c r="L49">
        <v>2.2456653402750875</v>
      </c>
      <c r="M49" t="s">
        <v>46</v>
      </c>
      <c r="N49">
        <v>0.47743371133378165</v>
      </c>
      <c r="O49" t="s">
        <v>46</v>
      </c>
      <c r="P49">
        <v>4.1626898971081641</v>
      </c>
      <c r="Q49" t="s">
        <v>46</v>
      </c>
      <c r="R49">
        <v>1.7862724402423149</v>
      </c>
      <c r="S49" t="s">
        <v>46</v>
      </c>
      <c r="T49">
        <v>0.36159812655516493</v>
      </c>
      <c r="U49" t="s">
        <v>46</v>
      </c>
      <c r="V49">
        <v>46.234359621556173</v>
      </c>
      <c r="W49" t="s">
        <v>46</v>
      </c>
      <c r="X49">
        <v>0.68049755552604529</v>
      </c>
    </row>
    <row r="50" spans="1:24" ht="17.399999999999999" x14ac:dyDescent="0.3">
      <c r="A50" s="3">
        <v>56</v>
      </c>
      <c r="B50" s="2">
        <v>67.2</v>
      </c>
      <c r="C50" s="2">
        <v>201.5</v>
      </c>
      <c r="D50" s="3">
        <v>88</v>
      </c>
      <c r="E50" s="2">
        <v>99</v>
      </c>
      <c r="F50" s="4">
        <v>127</v>
      </c>
      <c r="G50" s="4">
        <v>12</v>
      </c>
      <c r="K50" t="s">
        <v>47</v>
      </c>
      <c r="L50">
        <v>49.5</v>
      </c>
      <c r="M50" t="s">
        <v>47</v>
      </c>
      <c r="N50">
        <v>68.3</v>
      </c>
      <c r="O50" t="s">
        <v>47</v>
      </c>
      <c r="P50">
        <v>169.95</v>
      </c>
      <c r="Q50" t="s">
        <v>47</v>
      </c>
      <c r="R50">
        <v>66</v>
      </c>
      <c r="S50" t="s">
        <v>47</v>
      </c>
      <c r="T50">
        <v>99</v>
      </c>
      <c r="U50" t="s">
        <v>47</v>
      </c>
      <c r="V50">
        <v>282.5</v>
      </c>
      <c r="W50" t="s">
        <v>47</v>
      </c>
      <c r="X50">
        <v>8</v>
      </c>
    </row>
    <row r="51" spans="1:24" ht="17.399999999999999" x14ac:dyDescent="0.3">
      <c r="A51" s="3">
        <v>54</v>
      </c>
      <c r="B51" s="2">
        <v>65.599999999999994</v>
      </c>
      <c r="C51" s="2">
        <v>139</v>
      </c>
      <c r="D51" s="3">
        <v>60</v>
      </c>
      <c r="E51" s="2">
        <v>99</v>
      </c>
      <c r="F51" s="4">
        <v>139</v>
      </c>
      <c r="G51" s="4">
        <v>11</v>
      </c>
      <c r="K51" t="s">
        <v>48</v>
      </c>
      <c r="L51">
        <v>68</v>
      </c>
      <c r="M51" t="s">
        <v>48</v>
      </c>
      <c r="N51">
        <v>68.3</v>
      </c>
      <c r="O51" t="s">
        <v>48</v>
      </c>
      <c r="P51" t="e">
        <v>#N/A</v>
      </c>
      <c r="Q51" t="s">
        <v>48</v>
      </c>
      <c r="R51">
        <v>64</v>
      </c>
      <c r="S51" t="s">
        <v>48</v>
      </c>
      <c r="T51">
        <v>101</v>
      </c>
      <c r="U51" t="s">
        <v>48</v>
      </c>
      <c r="V51">
        <v>265</v>
      </c>
      <c r="W51" t="s">
        <v>48</v>
      </c>
      <c r="X51">
        <v>8</v>
      </c>
    </row>
    <row r="52" spans="1:24" ht="17.399999999999999" x14ac:dyDescent="0.3">
      <c r="A52" s="3">
        <v>65</v>
      </c>
      <c r="B52" s="2">
        <v>67.599999999999994</v>
      </c>
      <c r="C52" s="2">
        <v>151.30000000000001</v>
      </c>
      <c r="D52" s="3">
        <v>64</v>
      </c>
      <c r="E52" s="2">
        <v>100</v>
      </c>
      <c r="F52" s="4">
        <v>230</v>
      </c>
      <c r="G52" s="4">
        <v>9</v>
      </c>
      <c r="K52" s="48" t="s">
        <v>49</v>
      </c>
      <c r="L52" s="48">
        <v>14.202834675532662</v>
      </c>
      <c r="M52" s="48" t="s">
        <v>49</v>
      </c>
      <c r="N52" s="48">
        <v>3.0195559191241932</v>
      </c>
      <c r="O52" s="48" t="s">
        <v>49</v>
      </c>
      <c r="P52" s="48">
        <v>26.327162535667515</v>
      </c>
      <c r="Q52" s="48" t="s">
        <v>49</v>
      </c>
      <c r="R52" s="48">
        <v>11.297378865505458</v>
      </c>
      <c r="S52" s="48" t="s">
        <v>49</v>
      </c>
      <c r="T52" s="48">
        <v>2.2869473551282731</v>
      </c>
      <c r="U52" s="48" t="s">
        <v>49</v>
      </c>
      <c r="V52" s="48">
        <v>292.41176512687611</v>
      </c>
      <c r="W52" s="48" t="s">
        <v>49</v>
      </c>
      <c r="X52" s="48">
        <v>4.3038444352784087</v>
      </c>
    </row>
    <row r="53" spans="1:24" ht="17.399999999999999" x14ac:dyDescent="0.3">
      <c r="A53" s="3">
        <v>47</v>
      </c>
      <c r="B53" s="2">
        <v>71</v>
      </c>
      <c r="C53" s="2">
        <v>237.1</v>
      </c>
      <c r="D53" s="3">
        <v>64</v>
      </c>
      <c r="E53" s="2">
        <v>96</v>
      </c>
      <c r="F53" s="4">
        <v>265</v>
      </c>
      <c r="G53" s="4">
        <v>9</v>
      </c>
      <c r="K53" t="s">
        <v>50</v>
      </c>
      <c r="L53">
        <v>201.72051282051297</v>
      </c>
      <c r="M53" t="s">
        <v>50</v>
      </c>
      <c r="N53">
        <v>9.1177179487179512</v>
      </c>
      <c r="O53" t="s">
        <v>50</v>
      </c>
      <c r="P53">
        <v>693.11948717945518</v>
      </c>
      <c r="Q53" t="s">
        <v>50</v>
      </c>
      <c r="R53">
        <v>127.63076923076937</v>
      </c>
      <c r="S53" t="s">
        <v>50</v>
      </c>
      <c r="T53">
        <v>5.2301282051282039</v>
      </c>
      <c r="U53" t="s">
        <v>50</v>
      </c>
      <c r="V53">
        <v>85504.64038461537</v>
      </c>
      <c r="W53" t="s">
        <v>50</v>
      </c>
      <c r="X53">
        <v>18.523076923076925</v>
      </c>
    </row>
    <row r="54" spans="1:24" ht="17.399999999999999" x14ac:dyDescent="0.3">
      <c r="A54" s="3">
        <v>51</v>
      </c>
      <c r="B54" s="2">
        <v>61.3</v>
      </c>
      <c r="C54" s="2">
        <v>176.7</v>
      </c>
      <c r="D54" s="3">
        <v>84</v>
      </c>
      <c r="E54" s="2">
        <v>98</v>
      </c>
      <c r="F54" s="4">
        <v>265</v>
      </c>
      <c r="G54" s="4">
        <v>8</v>
      </c>
      <c r="K54" t="s">
        <v>51</v>
      </c>
      <c r="L54">
        <v>-0.62992781792904484</v>
      </c>
      <c r="M54" t="s">
        <v>51</v>
      </c>
      <c r="N54">
        <v>0.50555863073135576</v>
      </c>
      <c r="O54" t="s">
        <v>51</v>
      </c>
      <c r="P54">
        <v>-0.16641631736650631</v>
      </c>
      <c r="Q54" t="s">
        <v>51</v>
      </c>
      <c r="R54">
        <v>-0.6395175820074841</v>
      </c>
      <c r="S54" t="s">
        <v>51</v>
      </c>
      <c r="T54">
        <v>-1.1872729824270762</v>
      </c>
      <c r="U54" t="s">
        <v>51</v>
      </c>
      <c r="V54">
        <v>0.47143125149810761</v>
      </c>
      <c r="W54" t="s">
        <v>51</v>
      </c>
      <c r="X54">
        <v>-1.1479706940548411</v>
      </c>
    </row>
    <row r="55" spans="1:24" ht="17.399999999999999" x14ac:dyDescent="0.3">
      <c r="A55" s="3">
        <v>44</v>
      </c>
      <c r="B55" s="2">
        <v>65.400000000000006</v>
      </c>
      <c r="C55" s="2">
        <v>164.2</v>
      </c>
      <c r="D55" s="3">
        <v>72</v>
      </c>
      <c r="E55" s="2">
        <v>98</v>
      </c>
      <c r="F55" s="4">
        <v>288</v>
      </c>
      <c r="G55" s="4">
        <v>8</v>
      </c>
      <c r="K55" t="s">
        <v>52</v>
      </c>
      <c r="L55">
        <v>-2.079796525781499E-2</v>
      </c>
      <c r="M55" t="s">
        <v>52</v>
      </c>
      <c r="N55">
        <v>4.5652331555308429E-2</v>
      </c>
      <c r="O55" t="s">
        <v>52</v>
      </c>
      <c r="P55">
        <v>0.37037477969411386</v>
      </c>
      <c r="Q55" t="s">
        <v>52</v>
      </c>
      <c r="R55">
        <v>0.68002365789764041</v>
      </c>
      <c r="S55" t="s">
        <v>52</v>
      </c>
      <c r="T55">
        <v>9.001061157007044E-2</v>
      </c>
      <c r="U55" t="s">
        <v>52</v>
      </c>
      <c r="V55">
        <v>0.96657635197114089</v>
      </c>
      <c r="W55" t="s">
        <v>52</v>
      </c>
      <c r="X55">
        <v>-0.13923148100207461</v>
      </c>
    </row>
    <row r="56" spans="1:24" ht="17.399999999999999" x14ac:dyDescent="0.3">
      <c r="A56" s="3">
        <v>66</v>
      </c>
      <c r="B56" s="2">
        <v>68.5</v>
      </c>
      <c r="C56" s="2">
        <v>144.1</v>
      </c>
      <c r="D56" s="3">
        <v>64</v>
      </c>
      <c r="E56" s="2">
        <v>101</v>
      </c>
      <c r="F56" s="4">
        <v>339</v>
      </c>
      <c r="G56" s="4">
        <v>7</v>
      </c>
      <c r="K56" t="s">
        <v>53</v>
      </c>
      <c r="L56">
        <v>57</v>
      </c>
      <c r="M56" t="s">
        <v>53</v>
      </c>
      <c r="N56">
        <v>14.900000000000006</v>
      </c>
      <c r="O56" t="s">
        <v>53</v>
      </c>
      <c r="P56">
        <v>117.6</v>
      </c>
      <c r="Q56" t="s">
        <v>53</v>
      </c>
      <c r="R56">
        <v>40</v>
      </c>
      <c r="S56" t="s">
        <v>53</v>
      </c>
      <c r="T56">
        <v>7</v>
      </c>
      <c r="U56" t="s">
        <v>53</v>
      </c>
      <c r="V56">
        <v>1221</v>
      </c>
      <c r="W56" t="s">
        <v>53</v>
      </c>
      <c r="X56">
        <v>14</v>
      </c>
    </row>
    <row r="57" spans="1:24" ht="17.399999999999999" x14ac:dyDescent="0.3">
      <c r="A57" s="3">
        <v>23</v>
      </c>
      <c r="B57" s="2">
        <v>69.2</v>
      </c>
      <c r="C57" s="2">
        <v>172.9</v>
      </c>
      <c r="D57" s="3">
        <v>60</v>
      </c>
      <c r="E57" s="2">
        <v>99</v>
      </c>
      <c r="F57" s="4">
        <v>522</v>
      </c>
      <c r="G57" s="4">
        <v>6</v>
      </c>
      <c r="K57" s="48" t="s">
        <v>54</v>
      </c>
      <c r="L57" s="48">
        <v>20</v>
      </c>
      <c r="M57" s="48" t="s">
        <v>54</v>
      </c>
      <c r="N57" s="48">
        <v>61.3</v>
      </c>
      <c r="O57" s="48" t="s">
        <v>54</v>
      </c>
      <c r="P57" s="48">
        <v>119.5</v>
      </c>
      <c r="Q57" s="48" t="s">
        <v>54</v>
      </c>
      <c r="R57" s="48">
        <v>56</v>
      </c>
      <c r="S57" s="48" t="s">
        <v>54</v>
      </c>
      <c r="T57" s="48">
        <v>96</v>
      </c>
      <c r="U57" s="48" t="s">
        <v>54</v>
      </c>
      <c r="V57" s="48">
        <v>31</v>
      </c>
      <c r="W57" s="48" t="s">
        <v>54</v>
      </c>
      <c r="X57" s="48">
        <v>0</v>
      </c>
    </row>
    <row r="58" spans="1:24" ht="17.399999999999999" x14ac:dyDescent="0.3">
      <c r="A58" s="3">
        <v>73</v>
      </c>
      <c r="B58" s="2">
        <v>73</v>
      </c>
      <c r="C58" s="2">
        <v>198</v>
      </c>
      <c r="D58" s="3">
        <v>84</v>
      </c>
      <c r="E58" s="2">
        <v>98</v>
      </c>
      <c r="F58" s="4">
        <v>649</v>
      </c>
      <c r="G58" s="4">
        <v>2</v>
      </c>
      <c r="K58" s="48" t="s">
        <v>55</v>
      </c>
      <c r="L58" s="48">
        <v>77</v>
      </c>
      <c r="M58" s="48" t="s">
        <v>55</v>
      </c>
      <c r="N58" s="48">
        <v>76.2</v>
      </c>
      <c r="O58" s="48" t="s">
        <v>55</v>
      </c>
      <c r="P58" s="48">
        <v>237.1</v>
      </c>
      <c r="Q58" s="48" t="s">
        <v>55</v>
      </c>
      <c r="R58" s="48">
        <v>96</v>
      </c>
      <c r="S58" s="48" t="s">
        <v>55</v>
      </c>
      <c r="T58" s="48">
        <v>103</v>
      </c>
      <c r="U58" s="48" t="s">
        <v>55</v>
      </c>
      <c r="V58" s="48">
        <v>1252</v>
      </c>
      <c r="W58" s="48" t="s">
        <v>55</v>
      </c>
      <c r="X58" s="48">
        <v>14</v>
      </c>
    </row>
    <row r="59" spans="1:24" ht="17.399999999999999" x14ac:dyDescent="0.3">
      <c r="A59" s="3">
        <v>35</v>
      </c>
      <c r="B59" s="2">
        <v>63</v>
      </c>
      <c r="C59" s="2">
        <v>156.30000000000001</v>
      </c>
      <c r="D59" s="3">
        <v>96</v>
      </c>
      <c r="E59" s="2">
        <v>96</v>
      </c>
      <c r="F59" s="4">
        <v>172</v>
      </c>
      <c r="G59" s="4">
        <v>11</v>
      </c>
      <c r="K59" t="s">
        <v>56</v>
      </c>
      <c r="L59">
        <v>1994</v>
      </c>
      <c r="M59" t="s">
        <v>56</v>
      </c>
      <c r="N59">
        <v>2733.4</v>
      </c>
      <c r="O59" t="s">
        <v>56</v>
      </c>
      <c r="P59">
        <v>6902.0000000000036</v>
      </c>
      <c r="Q59" t="s">
        <v>56</v>
      </c>
      <c r="R59">
        <v>2776</v>
      </c>
      <c r="S59" t="s">
        <v>56</v>
      </c>
      <c r="T59">
        <v>3971</v>
      </c>
      <c r="U59" t="s">
        <v>56</v>
      </c>
      <c r="V59">
        <v>15809</v>
      </c>
      <c r="W59" t="s">
        <v>56</v>
      </c>
      <c r="X59">
        <v>292</v>
      </c>
    </row>
    <row r="60" spans="1:24" ht="18" thickBot="1" x14ac:dyDescent="0.35">
      <c r="A60" s="3">
        <v>77</v>
      </c>
      <c r="B60" s="2">
        <v>68</v>
      </c>
      <c r="C60" s="2">
        <v>209.4</v>
      </c>
      <c r="D60" s="3">
        <v>60</v>
      </c>
      <c r="E60" s="2">
        <v>97</v>
      </c>
      <c r="F60" s="4">
        <v>250</v>
      </c>
      <c r="G60" s="4">
        <v>9</v>
      </c>
      <c r="K60" s="33" t="s">
        <v>57</v>
      </c>
      <c r="L60" s="33">
        <v>40</v>
      </c>
      <c r="M60" s="33" t="s">
        <v>57</v>
      </c>
      <c r="N60" s="33">
        <v>40</v>
      </c>
      <c r="O60" s="33" t="s">
        <v>57</v>
      </c>
      <c r="P60" s="33">
        <v>40</v>
      </c>
      <c r="Q60" s="33" t="s">
        <v>57</v>
      </c>
      <c r="R60" s="33">
        <v>40</v>
      </c>
      <c r="S60" s="33" t="s">
        <v>57</v>
      </c>
      <c r="T60" s="33">
        <v>40</v>
      </c>
      <c r="U60" s="33" t="s">
        <v>57</v>
      </c>
      <c r="V60" s="33">
        <v>40</v>
      </c>
      <c r="W60" s="33" t="s">
        <v>57</v>
      </c>
      <c r="X60" s="33">
        <v>40</v>
      </c>
    </row>
    <row r="61" spans="1:24" ht="17.399999999999999" x14ac:dyDescent="0.3">
      <c r="A61" s="3">
        <v>29</v>
      </c>
      <c r="B61" s="2">
        <v>70</v>
      </c>
      <c r="C61" s="2">
        <v>162.4</v>
      </c>
      <c r="D61" s="3">
        <v>56</v>
      </c>
      <c r="E61" s="2">
        <v>96</v>
      </c>
      <c r="F61" s="4">
        <v>303</v>
      </c>
      <c r="G61" s="4">
        <v>7</v>
      </c>
      <c r="L61">
        <v>1</v>
      </c>
      <c r="N61">
        <v>1</v>
      </c>
      <c r="P61">
        <v>1</v>
      </c>
      <c r="R61">
        <v>1</v>
      </c>
      <c r="T61">
        <v>1</v>
      </c>
      <c r="V61">
        <v>1</v>
      </c>
      <c r="X61">
        <v>1</v>
      </c>
    </row>
    <row r="62" spans="1:24" ht="17.399999999999999" x14ac:dyDescent="0.3">
      <c r="A62" s="3">
        <v>68</v>
      </c>
      <c r="B62" s="2">
        <v>68</v>
      </c>
      <c r="C62" s="2">
        <v>161.9</v>
      </c>
      <c r="D62" s="3">
        <v>60</v>
      </c>
      <c r="E62" s="2">
        <v>99</v>
      </c>
      <c r="F62" s="4">
        <v>578</v>
      </c>
      <c r="G62" s="4">
        <v>5</v>
      </c>
    </row>
    <row r="63" spans="1:24" ht="17.399999999999999" x14ac:dyDescent="0.3">
      <c r="A63" s="3">
        <v>68</v>
      </c>
      <c r="B63" s="2">
        <v>71.900000000000006</v>
      </c>
      <c r="C63" s="2">
        <v>174.8</v>
      </c>
      <c r="D63" s="3">
        <v>56</v>
      </c>
      <c r="E63" s="2">
        <v>100</v>
      </c>
      <c r="F63" s="4">
        <v>590</v>
      </c>
      <c r="G63" s="4">
        <v>4</v>
      </c>
    </row>
    <row r="64" spans="1:24" ht="17.399999999999999" x14ac:dyDescent="0.3">
      <c r="A64" s="3">
        <v>34</v>
      </c>
      <c r="B64" s="2">
        <v>63.7</v>
      </c>
      <c r="C64" s="2">
        <v>119.5</v>
      </c>
      <c r="D64" s="3">
        <v>56</v>
      </c>
      <c r="E64" s="2">
        <v>102</v>
      </c>
      <c r="F64" s="4">
        <v>740</v>
      </c>
      <c r="G64" s="4">
        <v>2</v>
      </c>
    </row>
    <row r="65" spans="1:7" ht="17.399999999999999" x14ac:dyDescent="0.3">
      <c r="A65" s="3">
        <v>48</v>
      </c>
      <c r="B65" s="2">
        <v>65.599999999999994</v>
      </c>
      <c r="C65" s="2">
        <v>164.7</v>
      </c>
      <c r="D65" s="3">
        <v>60</v>
      </c>
      <c r="E65" s="2">
        <v>103</v>
      </c>
      <c r="F65" s="4">
        <v>957</v>
      </c>
      <c r="G65" s="4">
        <v>1</v>
      </c>
    </row>
    <row r="66" spans="1:7" ht="17.399999999999999" x14ac:dyDescent="0.3">
      <c r="A66" s="3">
        <v>44</v>
      </c>
      <c r="B66" s="2">
        <v>68.3</v>
      </c>
      <c r="C66" s="2">
        <v>170.1</v>
      </c>
      <c r="D66" s="3">
        <v>64</v>
      </c>
      <c r="E66" s="2">
        <v>99</v>
      </c>
      <c r="F66" s="4">
        <v>972</v>
      </c>
      <c r="G66" s="4">
        <v>1</v>
      </c>
    </row>
    <row r="67" spans="1:7" ht="17.399999999999999" x14ac:dyDescent="0.3">
      <c r="A67" s="3">
        <v>32</v>
      </c>
      <c r="B67" s="2">
        <v>71.7</v>
      </c>
      <c r="C67" s="2">
        <v>179.3</v>
      </c>
      <c r="D67" s="3">
        <v>88</v>
      </c>
      <c r="E67" s="2">
        <v>96</v>
      </c>
      <c r="F67" s="4">
        <v>75</v>
      </c>
      <c r="G67" s="4">
        <v>14</v>
      </c>
    </row>
    <row r="68" spans="1:7" ht="17.399999999999999" x14ac:dyDescent="0.3">
      <c r="A68" s="3">
        <v>46</v>
      </c>
      <c r="B68" s="2">
        <v>69.2</v>
      </c>
      <c r="C68" s="2">
        <v>166.8</v>
      </c>
      <c r="D68" s="3">
        <v>72</v>
      </c>
      <c r="E68" s="2">
        <v>103</v>
      </c>
      <c r="F68" s="4">
        <v>120</v>
      </c>
      <c r="G68" s="4">
        <v>12</v>
      </c>
    </row>
    <row r="69" spans="1:7" ht="17.399999999999999" x14ac:dyDescent="0.3">
      <c r="A69" s="3">
        <v>20</v>
      </c>
      <c r="B69" s="2">
        <v>68.3</v>
      </c>
      <c r="C69" s="2">
        <v>175.2</v>
      </c>
      <c r="D69" s="3">
        <v>76</v>
      </c>
      <c r="E69" s="2">
        <v>102</v>
      </c>
      <c r="F69" s="4">
        <v>138</v>
      </c>
      <c r="G69" s="4">
        <v>11</v>
      </c>
    </row>
    <row r="70" spans="1:7" ht="17.399999999999999" x14ac:dyDescent="0.3">
      <c r="A70" s="3">
        <v>52</v>
      </c>
      <c r="B70" s="2">
        <v>73.099999999999994</v>
      </c>
      <c r="C70" s="2">
        <v>191.1</v>
      </c>
      <c r="D70" s="3">
        <v>56</v>
      </c>
      <c r="E70" s="2">
        <v>102</v>
      </c>
      <c r="F70" s="4">
        <v>189</v>
      </c>
      <c r="G70" s="4">
        <v>10</v>
      </c>
    </row>
    <row r="71" spans="1:7" ht="17.399999999999999" x14ac:dyDescent="0.3">
      <c r="A71" s="3">
        <v>62</v>
      </c>
      <c r="B71" s="2">
        <v>66.3</v>
      </c>
      <c r="C71" s="2">
        <v>166.1</v>
      </c>
      <c r="D71" s="3">
        <v>84</v>
      </c>
      <c r="E71" s="2">
        <v>96</v>
      </c>
      <c r="F71" s="4">
        <v>273</v>
      </c>
      <c r="G71" s="4">
        <v>8</v>
      </c>
    </row>
    <row r="72" spans="1:7" ht="17.399999999999999" x14ac:dyDescent="0.3">
      <c r="A72" s="3">
        <v>42</v>
      </c>
      <c r="B72" s="2">
        <v>69.7</v>
      </c>
      <c r="C72" s="2">
        <v>137.4</v>
      </c>
      <c r="D72" s="3">
        <v>88</v>
      </c>
      <c r="E72" s="2">
        <v>101</v>
      </c>
      <c r="F72" s="4">
        <v>277</v>
      </c>
      <c r="G72" s="4">
        <v>8</v>
      </c>
    </row>
    <row r="73" spans="1:7" ht="17.399999999999999" x14ac:dyDescent="0.3">
      <c r="A73" s="3">
        <v>48</v>
      </c>
      <c r="B73" s="2">
        <v>62.9</v>
      </c>
      <c r="C73" s="2">
        <v>151.80000000000001</v>
      </c>
      <c r="D73" s="3">
        <v>68</v>
      </c>
      <c r="E73" s="2">
        <v>101</v>
      </c>
      <c r="F73" s="4">
        <v>316</v>
      </c>
      <c r="G73" s="4">
        <v>7</v>
      </c>
    </row>
    <row r="74" spans="1:7" ht="17.399999999999999" x14ac:dyDescent="0.3">
      <c r="A74" s="3">
        <v>55</v>
      </c>
      <c r="B74" s="2">
        <v>69.400000000000006</v>
      </c>
      <c r="C74" s="2">
        <v>193.8</v>
      </c>
      <c r="D74" s="3">
        <v>68</v>
      </c>
      <c r="E74" s="2">
        <v>99</v>
      </c>
      <c r="F74" s="4">
        <v>466</v>
      </c>
      <c r="G74" s="4">
        <v>6</v>
      </c>
    </row>
    <row r="75" spans="1:7" ht="17.399999999999999" x14ac:dyDescent="0.3">
      <c r="A75" s="3">
        <v>66</v>
      </c>
      <c r="B75" s="2">
        <v>68</v>
      </c>
      <c r="C75" s="2">
        <v>173.3</v>
      </c>
      <c r="D75" s="3">
        <v>88</v>
      </c>
      <c r="E75" s="2">
        <v>101</v>
      </c>
      <c r="F75" s="4">
        <v>656</v>
      </c>
      <c r="G75" s="4">
        <v>2</v>
      </c>
    </row>
    <row r="76" spans="1:7" ht="17.399999999999999" x14ac:dyDescent="0.3">
      <c r="A76" s="3">
        <v>36</v>
      </c>
      <c r="B76" s="2">
        <v>70.3</v>
      </c>
      <c r="C76" s="2">
        <v>137.1</v>
      </c>
      <c r="D76" s="3">
        <v>64</v>
      </c>
      <c r="E76" s="2">
        <v>102</v>
      </c>
      <c r="F76" s="4">
        <v>702</v>
      </c>
      <c r="G76" s="4">
        <v>2</v>
      </c>
    </row>
    <row r="77" spans="1:7" ht="17.399999999999999" x14ac:dyDescent="0.3">
      <c r="A77" s="3">
        <v>42</v>
      </c>
      <c r="B77" s="2">
        <v>71.099999999999994</v>
      </c>
      <c r="C77" s="2">
        <v>189.1</v>
      </c>
      <c r="D77" s="3">
        <v>56</v>
      </c>
      <c r="E77" s="2">
        <v>101</v>
      </c>
      <c r="F77" s="4">
        <v>762</v>
      </c>
      <c r="G77" s="4">
        <v>0</v>
      </c>
    </row>
    <row r="78" spans="1:7" ht="17.399999999999999" x14ac:dyDescent="0.3">
      <c r="A78" s="3">
        <v>60</v>
      </c>
      <c r="B78" s="2">
        <v>66.3</v>
      </c>
      <c r="C78" s="2">
        <v>151</v>
      </c>
      <c r="D78" s="3">
        <v>72</v>
      </c>
      <c r="E78" s="2">
        <v>103</v>
      </c>
      <c r="F78" s="4">
        <v>1252</v>
      </c>
      <c r="G78" s="4">
        <v>0</v>
      </c>
    </row>
    <row r="79" spans="1:7" ht="17.399999999999999" x14ac:dyDescent="0.3">
      <c r="A79" s="3">
        <v>73</v>
      </c>
      <c r="B79" s="2">
        <v>68.3</v>
      </c>
      <c r="C79" s="2">
        <v>186.6</v>
      </c>
      <c r="D79" s="3">
        <v>72</v>
      </c>
      <c r="E79" s="2">
        <v>98</v>
      </c>
      <c r="F79" s="4">
        <v>176</v>
      </c>
      <c r="G79" s="4">
        <v>11</v>
      </c>
    </row>
    <row r="80" spans="1:7" ht="17.399999999999999" x14ac:dyDescent="0.3">
      <c r="A80" s="3">
        <v>52</v>
      </c>
      <c r="B80" s="2">
        <v>76.2</v>
      </c>
      <c r="C80" s="2">
        <v>220.6</v>
      </c>
      <c r="D80" s="3">
        <v>76</v>
      </c>
      <c r="E80" s="2">
        <v>100</v>
      </c>
      <c r="F80" s="4">
        <v>272</v>
      </c>
      <c r="G80" s="4">
        <v>8</v>
      </c>
    </row>
    <row r="81" spans="1:7" ht="17.399999999999999" x14ac:dyDescent="0.3">
      <c r="A81" s="3">
        <v>33</v>
      </c>
      <c r="B81" s="2">
        <v>68.3</v>
      </c>
      <c r="C81" s="2">
        <v>204.6</v>
      </c>
      <c r="D81" s="3">
        <v>60</v>
      </c>
      <c r="E81" s="2">
        <v>103</v>
      </c>
      <c r="F81" s="4">
        <v>416</v>
      </c>
      <c r="G81" s="4">
        <v>7</v>
      </c>
    </row>
    <row r="82" spans="1:7" ht="17.399999999999999" x14ac:dyDescent="0.3">
      <c r="A82" s="3">
        <v>37</v>
      </c>
      <c r="B82" s="2">
        <v>66.099999999999994</v>
      </c>
      <c r="C82" s="2">
        <v>169.8</v>
      </c>
      <c r="D82" s="3">
        <v>84</v>
      </c>
      <c r="E82" s="2">
        <v>98</v>
      </c>
      <c r="F82" s="4">
        <v>613</v>
      </c>
      <c r="G82" s="4">
        <v>3</v>
      </c>
    </row>
    <row r="83" spans="1:7" ht="17.399999999999999" x14ac:dyDescent="0.3">
      <c r="A83" s="3">
        <v>40</v>
      </c>
      <c r="B83" s="2">
        <v>72.400000000000006</v>
      </c>
      <c r="C83" s="2">
        <v>213.3</v>
      </c>
      <c r="D83" s="3">
        <v>72</v>
      </c>
      <c r="E83" s="2">
        <v>96</v>
      </c>
      <c r="F83" s="4">
        <v>638</v>
      </c>
      <c r="G83" s="4">
        <v>3</v>
      </c>
    </row>
    <row r="84" spans="1:7" ht="17.399999999999999" x14ac:dyDescent="0.3">
      <c r="A84" s="3">
        <v>53</v>
      </c>
      <c r="B84" s="2">
        <v>68.7</v>
      </c>
      <c r="C84" s="2">
        <v>214.5</v>
      </c>
      <c r="D84" s="3">
        <v>56</v>
      </c>
      <c r="E84" s="2">
        <v>97</v>
      </c>
      <c r="F84" s="4">
        <v>690</v>
      </c>
      <c r="G84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</vt:lpstr>
      <vt:lpstr>Q1</vt:lpstr>
      <vt:lpstr>Q2</vt:lpstr>
      <vt:lpstr>Q3</vt:lpstr>
      <vt:lpstr>Q4</vt:lpstr>
      <vt:lpstr>Q5</vt:lpstr>
      <vt:lpstr>Q6</vt:lpstr>
      <vt:lpstr>Q7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2024-12-05T15:14:29Z</dcterms:modified>
</cp:coreProperties>
</file>