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royan_saskpolytech_ca/Documents/M Drive/MATH &amp; STAT/AY - 2022_2023/Winter/ANLT 600/Excel problems/Time series analysis/"/>
    </mc:Choice>
  </mc:AlternateContent>
  <xr:revisionPtr revIDLastSave="231" documentId="13_ncr:1_{985447CD-3BBB-4FF9-AD83-C19F178F8230}" xr6:coauthVersionLast="47" xr6:coauthVersionMax="47" xr10:uidLastSave="{6D82B6C1-4236-4BDF-B13D-263FDC8E26B2}"/>
  <bookViews>
    <workbookView xWindow="-120" yWindow="-120" windowWidth="24240" windowHeight="13140" xr2:uid="{00000000-000D-0000-FFFF-FFFF00000000}"/>
  </bookViews>
  <sheets>
    <sheet name="MD1" sheetId="5" r:id="rId1"/>
    <sheet name="MD2" sheetId="6" r:id="rId2"/>
    <sheet name="Practice1" sheetId="10" r:id="rId3"/>
    <sheet name="Practice2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I4" i="5"/>
  <c r="G6" i="5"/>
  <c r="J4" i="5"/>
  <c r="O26" i="5"/>
  <c r="F17" i="5"/>
  <c r="F6" i="5"/>
  <c r="E18" i="5"/>
  <c r="E9" i="5"/>
  <c r="E7" i="5"/>
  <c r="E6" i="5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3" i="6"/>
  <c r="I4" i="6" l="1"/>
  <c r="I5" i="6"/>
  <c r="I6" i="6"/>
  <c r="I7" i="6"/>
  <c r="I8" i="6"/>
  <c r="I9" i="6"/>
  <c r="I10" i="6"/>
  <c r="I11" i="6"/>
  <c r="I12" i="6"/>
  <c r="I13" i="6"/>
  <c r="I14" i="6"/>
  <c r="I3" i="6"/>
  <c r="O25" i="6"/>
  <c r="O22" i="6"/>
  <c r="O23" i="6"/>
  <c r="O24" i="6"/>
  <c r="O21" i="6"/>
  <c r="N25" i="6"/>
  <c r="N24" i="6"/>
  <c r="N23" i="6"/>
  <c r="N22" i="6"/>
  <c r="N21" i="6"/>
  <c r="G6" i="6"/>
  <c r="G7" i="6"/>
  <c r="G8" i="6"/>
  <c r="G9" i="6"/>
  <c r="G10" i="6"/>
  <c r="G11" i="6"/>
  <c r="G12" i="6"/>
  <c r="G5" i="6"/>
  <c r="F6" i="6"/>
  <c r="F7" i="6"/>
  <c r="F8" i="6"/>
  <c r="F9" i="6"/>
  <c r="F10" i="6"/>
  <c r="F11" i="6"/>
  <c r="F12" i="6"/>
  <c r="F5" i="6"/>
  <c r="E13" i="6"/>
  <c r="E6" i="6"/>
  <c r="E7" i="6"/>
  <c r="E8" i="6"/>
  <c r="E9" i="6"/>
  <c r="E10" i="6"/>
  <c r="E11" i="6"/>
  <c r="E12" i="6"/>
  <c r="E5" i="6"/>
  <c r="G17" i="5" l="1"/>
  <c r="N28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G10" i="5"/>
  <c r="G11" i="5"/>
  <c r="G12" i="5"/>
  <c r="G13" i="5"/>
  <c r="G14" i="5"/>
  <c r="G15" i="5"/>
  <c r="G16" i="5"/>
  <c r="F7" i="5"/>
  <c r="G7" i="5" s="1"/>
  <c r="N29" i="5" s="1"/>
  <c r="F8" i="5"/>
  <c r="G8" i="5" s="1"/>
  <c r="N26" i="5" s="1"/>
  <c r="F9" i="5"/>
  <c r="G9" i="5" s="1"/>
  <c r="F10" i="5"/>
  <c r="F11" i="5"/>
  <c r="F12" i="5"/>
  <c r="F13" i="5"/>
  <c r="F14" i="5"/>
  <c r="F15" i="5"/>
  <c r="F16" i="5"/>
  <c r="E8" i="5"/>
  <c r="E10" i="5"/>
  <c r="E11" i="5"/>
  <c r="E12" i="5"/>
  <c r="E13" i="5"/>
  <c r="E14" i="5"/>
  <c r="E15" i="5"/>
  <c r="E16" i="5"/>
  <c r="E17" i="5"/>
  <c r="N27" i="5" l="1"/>
  <c r="N30" i="5" s="1"/>
  <c r="O28" i="5" l="1"/>
  <c r="O29" i="5"/>
  <c r="O27" i="5"/>
  <c r="O30" i="5" l="1"/>
</calcChain>
</file>

<file path=xl/sharedStrings.xml><?xml version="1.0" encoding="utf-8"?>
<sst xmlns="http://schemas.openxmlformats.org/spreadsheetml/2006/main" count="151" uniqueCount="52">
  <si>
    <t>Quarterly Data for Car Sales</t>
  </si>
  <si>
    <t>Yt</t>
  </si>
  <si>
    <t>Yt/CMA</t>
  </si>
  <si>
    <t>Deseasonalize</t>
  </si>
  <si>
    <t>Trend</t>
  </si>
  <si>
    <t>t</t>
  </si>
  <si>
    <t>Year</t>
  </si>
  <si>
    <t>Quarter</t>
  </si>
  <si>
    <t>Sales(1000s)</t>
  </si>
  <si>
    <t>MA(4)</t>
  </si>
  <si>
    <t>CMA(4)</t>
  </si>
  <si>
    <t>StIt</t>
  </si>
  <si>
    <t>St</t>
  </si>
  <si>
    <t>Yt/St</t>
  </si>
  <si>
    <t>Tt</t>
  </si>
  <si>
    <t>Forecast</t>
  </si>
  <si>
    <t>Year 1</t>
  </si>
  <si>
    <t>Multiplicative decomposition</t>
  </si>
  <si>
    <t>Year 2</t>
  </si>
  <si>
    <t>Year 3</t>
  </si>
  <si>
    <t>Year 4</t>
  </si>
  <si>
    <t>Year 5</t>
  </si>
  <si>
    <t>Adj st</t>
  </si>
  <si>
    <t>Quarter TV  Sales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</si>
  <si>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</si>
  <si>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</si>
  <si>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</si>
  <si>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</si>
  <si>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</si>
  <si>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</si>
  <si>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</si>
  <si>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</si>
  <si>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</si>
  <si>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</si>
  <si>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</si>
  <si>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</si>
  <si>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</si>
  <si>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</si>
  <si>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</si>
  <si>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</si>
  <si>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</si>
  <si>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</si>
  <si>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</si>
  <si>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</si>
  <si>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</si>
  <si>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</si>
  <si>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</si>
  <si>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</si>
  <si>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</si>
  <si>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</t>
  </si>
  <si>
    <t>sum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</si>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</sst>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'MD1'!$A$48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'MD1'!$B$4:$C$23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'MD1'!$A$49:$A$68</c:f>
              <c:numCache>
                <c:formatCode>General</c:formatCode>
                <c:ptCount val="20"/>
                <c:pt idx="0">
                  <c:v>4.9775197396866568</c:v>
                </c:pt>
                <c:pt idx="1">
                  <c:v>4.6048016793023114</c:v>
                </c:pt>
                <c:pt idx="2">
                  <c:v>6.2097428115188347</c:v>
                </c:pt>
                <c:pt idx="3">
                  <c:v>6.5926840674107972</c:v>
                </c:pt>
                <c:pt idx="4">
                  <c:v>5.5314171136600798</c:v>
                </c:pt>
                <c:pt idx="5">
                  <c:v>5.1033533813497387</c:v>
                </c:pt>
                <c:pt idx="6">
                  <c:v>6.8643399956774287</c:v>
                </c:pt>
                <c:pt idx="7">
                  <c:v>7.269804249841803</c:v>
                </c:pt>
                <c:pt idx="8">
                  <c:v>6.0853144876335028</c:v>
                </c:pt>
                <c:pt idx="9">
                  <c:v>5.6019050833971651</c:v>
                </c:pt>
                <c:pt idx="10">
                  <c:v>7.5189371798360227</c:v>
                </c:pt>
                <c:pt idx="11">
                  <c:v>7.9469244322728088</c:v>
                </c:pt>
                <c:pt idx="12">
                  <c:v>6.6392118616069267</c:v>
                </c:pt>
                <c:pt idx="13">
                  <c:v>6.1004567854445924</c:v>
                </c:pt>
                <c:pt idx="14">
                  <c:v>8.1735343639946176</c:v>
                </c:pt>
                <c:pt idx="15">
                  <c:v>8.6240446147038146</c:v>
                </c:pt>
                <c:pt idx="16">
                  <c:v>7.1931092355803496</c:v>
                </c:pt>
                <c:pt idx="17">
                  <c:v>6.5990084874920187</c:v>
                </c:pt>
                <c:pt idx="18">
                  <c:v>8.8281315481532125</c:v>
                </c:pt>
                <c:pt idx="19">
                  <c:v>9.3011647971348204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4-4021-95EB-9E15283F4974}"/>
            </c:ext>
          </c:extLst>
        </c:ser>
        <c:ser>
          <c:idx val="1"/>
          <c:order val="1"/>
          <c:tx>
            <c:strRef>
              <c:f>'MD1'!$B$48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'MD1'!$B$4:$C$23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'MD1'!$B$49:$B$68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4.2</c:v>
                </c:pt>
                <c:pt idx="2">
                  <c:v>6.2</c:v>
                </c:pt>
                <c:pt idx="3">
                  <c:v>6.6</c:v>
                </c:pt>
                <c:pt idx="4">
                  <c:v>5.9</c:v>
                </c:pt>
                <c:pt idx="5">
                  <c:v>5.2</c:v>
                </c:pt>
                <c:pt idx="6">
                  <c:v>6.9</c:v>
                </c:pt>
                <c:pt idx="7">
                  <c:v>7.5</c:v>
                </c:pt>
                <c:pt idx="8">
                  <c:v>6.1</c:v>
                </c:pt>
                <c:pt idx="9">
                  <c:v>5.7</c:v>
                </c:pt>
                <c:pt idx="10">
                  <c:v>7.7</c:v>
                </c:pt>
                <c:pt idx="11">
                  <c:v>7.9</c:v>
                </c:pt>
                <c:pt idx="12">
                  <c:v>6.4</c:v>
                </c:pt>
                <c:pt idx="13">
                  <c:v>6.1</c:v>
                </c:pt>
                <c:pt idx="14">
                  <c:v>8.1</c:v>
                </c:pt>
                <c:pt idx="1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021-95EB-9E15283F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48072"/>
        <c:axId val="714339216"/>
      </c:lineChart>
      <c:catAx>
        <c:axId val="71434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39216"/>
        <c:crosses val="autoZero"/>
        <c:auto val="1"/>
        <c:lblAlgn val="ctr"/>
        <c:lblOffset val="100"/>
        <c:noMultiLvlLbl val="0"/>
      </c:catAx>
      <c:valAx>
        <c:axId val="714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'MD2'!$A$42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'MD2'!$B$3:$C$18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'MD2'!$A$43:$A$58</c:f>
              <c:numCache>
                <c:formatCode>General</c:formatCode>
                <c:ptCount val="16"/>
                <c:pt idx="0">
                  <c:v>339.3965753257545</c:v>
                </c:pt>
                <c:pt idx="1">
                  <c:v>368.11828915353527</c:v>
                </c:pt>
                <c:pt idx="2">
                  <c:v>436.00931584181154</c:v>
                </c:pt>
                <c:pt idx="3">
                  <c:v>343.92781151173813</c:v>
                </c:pt>
                <c:pt idx="4">
                  <c:v>402.67948684232073</c:v>
                </c:pt>
                <c:pt idx="5">
                  <c:v>433.69954578138476</c:v>
                </c:pt>
                <c:pt idx="6">
                  <c:v>510.37349590767263</c:v>
                </c:pt>
                <c:pt idx="7">
                  <c:v>400.18801697358509</c:v>
                </c:pt>
                <c:pt idx="8">
                  <c:v>465.9623983588869</c:v>
                </c:pt>
                <c:pt idx="9">
                  <c:v>499.28080240923424</c:v>
                </c:pt>
                <c:pt idx="10">
                  <c:v>584.73767597353378</c:v>
                </c:pt>
                <c:pt idx="11">
                  <c:v>456.44822243543206</c:v>
                </c:pt>
                <c:pt idx="12">
                  <c:v>527.83800746522218</c:v>
                </c:pt>
                <c:pt idx="13">
                  <c:v>563.36004905740538</c:v>
                </c:pt>
                <c:pt idx="14">
                  <c:v>657.34925547159719</c:v>
                </c:pt>
                <c:pt idx="15">
                  <c:v>511.34509827892998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CCF-9D3D-A6F31D342024}"/>
            </c:ext>
          </c:extLst>
        </c:ser>
        <c:ser>
          <c:idx val="1"/>
          <c:order val="1"/>
          <c:tx>
            <c:strRef>
              <c:f>'MD2'!$B$42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'MD2'!$B$3:$C$18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'MD2'!$B$43:$B$58</c:f>
              <c:numCache>
                <c:formatCode>General</c:formatCode>
                <c:ptCount val="16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F-4CCF-9D3D-A6F31D34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708832"/>
        <c:axId val="909712992"/>
      </c:lineChart>
      <c:catAx>
        <c:axId val="9097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12992"/>
        <c:crosses val="autoZero"/>
        <c:auto val="1"/>
        <c:lblAlgn val="ctr"/>
        <c:lblOffset val="100"/>
        <c:noMultiLvlLbl val="0"/>
      </c:catAx>
      <c:valAx>
        <c:axId val="909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42</xdr:row>
      <xdr:rowOff>61912</xdr:rowOff>
    </xdr:from>
    <xdr:to>
      <xdr:col>16</xdr:col>
      <xdr:colOff>438150</xdr:colOff>
      <xdr:row>56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109BC-269B-490D-B8DF-BAC3393BA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40</xdr:row>
      <xdr:rowOff>166687</xdr:rowOff>
    </xdr:from>
    <xdr:to>
      <xdr:col>11</xdr:col>
      <xdr:colOff>523875</xdr:colOff>
      <xdr:row>55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90205-E311-4ECA-93EA-E54BF2D75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4748-5305-4800-BE87-794A0736E1F4}">
  <dimension ref="A1:O89"/>
  <sheetViews>
    <sheetView tabSelected="1" workbookViewId="0">
      <selection activeCell="N12" sqref="N12"/>
    </sheetView>
  </sheetViews>
  <sheetFormatPr defaultRowHeight="15" x14ac:dyDescent="0.25"/>
  <cols>
    <col min="4" max="4" width="11.85546875" bestFit="1" customWidth="1"/>
    <col min="9" max="9" width="13.85546875" bestFit="1" customWidth="1"/>
  </cols>
  <sheetData>
    <row r="1" spans="1:15" x14ac:dyDescent="0.25">
      <c r="B1" t="s">
        <v>0</v>
      </c>
    </row>
    <row r="2" spans="1:15" x14ac:dyDescent="0.25">
      <c r="D2" s="4" t="s">
        <v>1</v>
      </c>
      <c r="G2" s="4" t="s">
        <v>2</v>
      </c>
      <c r="I2" t="s">
        <v>3</v>
      </c>
      <c r="J2" t="s">
        <v>4</v>
      </c>
    </row>
    <row r="3" spans="1:1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5" x14ac:dyDescent="0.25">
      <c r="A4">
        <v>1</v>
      </c>
      <c r="B4" t="s">
        <v>16</v>
      </c>
      <c r="C4">
        <v>1</v>
      </c>
      <c r="D4">
        <v>4.9000000000000004</v>
      </c>
      <c r="H4" s="1">
        <v>0.92929312999969105</v>
      </c>
      <c r="I4" s="1">
        <f>D4/H4</f>
        <v>5.2728249481427127</v>
      </c>
      <c r="J4" s="1">
        <f>($B$42*A4)+$B$41</f>
        <v>5.3562429108760474</v>
      </c>
      <c r="K4" s="1">
        <f>H4*J4</f>
        <v>4.9775197396866586</v>
      </c>
    </row>
    <row r="5" spans="1:15" x14ac:dyDescent="0.25">
      <c r="A5">
        <v>2</v>
      </c>
      <c r="C5">
        <v>2</v>
      </c>
      <c r="D5">
        <v>4.2</v>
      </c>
      <c r="H5" s="1">
        <v>0.83643774719277919</v>
      </c>
      <c r="I5" s="1">
        <f t="shared" ref="I5:I19" si="0">D5/H5</f>
        <v>5.0212941896702796</v>
      </c>
      <c r="J5" s="1">
        <f t="shared" ref="J5:J23" si="1">($B$42*A5)+$B$41</f>
        <v>5.5052533135392006</v>
      </c>
      <c r="K5" s="1">
        <f t="shared" ref="K5:K23" si="2">H5*J5</f>
        <v>4.6048016793023114</v>
      </c>
      <c r="M5" s="3" t="s">
        <v>17</v>
      </c>
      <c r="N5" s="3"/>
      <c r="O5" s="3"/>
    </row>
    <row r="6" spans="1:15" x14ac:dyDescent="0.25">
      <c r="A6">
        <v>3</v>
      </c>
      <c r="C6">
        <v>3</v>
      </c>
      <c r="D6">
        <v>6.2</v>
      </c>
      <c r="E6" s="1">
        <f>AVERAGE(D4:D7)</f>
        <v>5.4749999999999996</v>
      </c>
      <c r="F6" s="1">
        <f>AVERAGE(E6:E7)</f>
        <v>5.6</v>
      </c>
      <c r="G6" s="1">
        <f>D6/F6</f>
        <v>1.1071428571428572</v>
      </c>
      <c r="H6" s="1">
        <v>1.0982407477254288</v>
      </c>
      <c r="I6" s="1">
        <f t="shared" si="0"/>
        <v>5.6453924267887956</v>
      </c>
      <c r="J6" s="1">
        <f t="shared" si="1"/>
        <v>5.6542637162023537</v>
      </c>
      <c r="K6" s="1">
        <f t="shared" si="2"/>
        <v>6.2097428115188347</v>
      </c>
    </row>
    <row r="7" spans="1:15" x14ac:dyDescent="0.25">
      <c r="A7">
        <v>4</v>
      </c>
      <c r="C7">
        <v>4</v>
      </c>
      <c r="D7">
        <v>6.6</v>
      </c>
      <c r="E7" s="1">
        <f>AVERAGE(D5:D8)</f>
        <v>5.7249999999999996</v>
      </c>
      <c r="F7" s="1">
        <f t="shared" ref="F7:F16" si="3">AVERAGE(E7:E8)</f>
        <v>5.85</v>
      </c>
      <c r="G7" s="1">
        <f t="shared" ref="G7:G16" si="4">D7/F7</f>
        <v>1.1282051282051282</v>
      </c>
      <c r="H7" s="1">
        <v>1.1360283750821016</v>
      </c>
      <c r="I7" s="1">
        <f t="shared" si="0"/>
        <v>5.8097140395133291</v>
      </c>
      <c r="J7" s="1">
        <f t="shared" si="1"/>
        <v>5.8032741188655068</v>
      </c>
      <c r="K7" s="1">
        <f t="shared" si="2"/>
        <v>6.5926840674107972</v>
      </c>
    </row>
    <row r="8" spans="1:15" x14ac:dyDescent="0.25">
      <c r="A8">
        <v>5</v>
      </c>
      <c r="B8" t="s">
        <v>18</v>
      </c>
      <c r="C8">
        <v>1</v>
      </c>
      <c r="D8">
        <v>5.9</v>
      </c>
      <c r="E8" s="1">
        <f t="shared" ref="E8:E17" si="5">AVERAGE(D6:D9)</f>
        <v>5.9750000000000005</v>
      </c>
      <c r="F8" s="1">
        <f t="shared" si="3"/>
        <v>6.0625</v>
      </c>
      <c r="G8" s="1">
        <f t="shared" si="4"/>
        <v>0.97319587628865989</v>
      </c>
      <c r="H8" s="1">
        <v>0.92929312999969071</v>
      </c>
      <c r="I8" s="1">
        <f t="shared" si="0"/>
        <v>6.3489116722534726</v>
      </c>
      <c r="J8" s="1">
        <f t="shared" si="1"/>
        <v>5.9522845215286599</v>
      </c>
      <c r="K8" s="1">
        <f t="shared" si="2"/>
        <v>5.5314171136600798</v>
      </c>
    </row>
    <row r="9" spans="1:15" x14ac:dyDescent="0.25">
      <c r="A9">
        <v>6</v>
      </c>
      <c r="C9">
        <v>2</v>
      </c>
      <c r="D9">
        <v>5.2</v>
      </c>
      <c r="E9" s="1">
        <f>AVERAGE(D7:D10)</f>
        <v>6.15</v>
      </c>
      <c r="F9" s="1">
        <f t="shared" si="3"/>
        <v>6.2625000000000002</v>
      </c>
      <c r="G9" s="1">
        <f t="shared" si="4"/>
        <v>0.83033932135728539</v>
      </c>
      <c r="H9" s="1">
        <v>0.83643774719277919</v>
      </c>
      <c r="I9" s="1">
        <f t="shared" si="0"/>
        <v>6.2168404253060601</v>
      </c>
      <c r="J9" s="1">
        <f t="shared" si="1"/>
        <v>6.1012949241918131</v>
      </c>
      <c r="K9" s="1">
        <f t="shared" si="2"/>
        <v>5.1033533813497387</v>
      </c>
    </row>
    <row r="10" spans="1:15" x14ac:dyDescent="0.25">
      <c r="A10">
        <v>7</v>
      </c>
      <c r="C10">
        <v>3</v>
      </c>
      <c r="D10">
        <v>6.9</v>
      </c>
      <c r="E10" s="1">
        <f t="shared" si="5"/>
        <v>6.375</v>
      </c>
      <c r="F10" s="1">
        <f t="shared" si="3"/>
        <v>6.4</v>
      </c>
      <c r="G10" s="1">
        <f t="shared" si="4"/>
        <v>1.078125</v>
      </c>
      <c r="H10" s="1">
        <v>1.0982407477254288</v>
      </c>
      <c r="I10" s="1">
        <f t="shared" si="0"/>
        <v>6.282775442716563</v>
      </c>
      <c r="J10" s="1">
        <f t="shared" si="1"/>
        <v>6.2503053268549662</v>
      </c>
      <c r="K10" s="1">
        <f t="shared" si="2"/>
        <v>6.8643399956774287</v>
      </c>
    </row>
    <row r="11" spans="1:15" x14ac:dyDescent="0.25">
      <c r="A11">
        <v>8</v>
      </c>
      <c r="C11">
        <v>4</v>
      </c>
      <c r="D11">
        <v>7.5</v>
      </c>
      <c r="E11" s="1">
        <f t="shared" si="5"/>
        <v>6.4250000000000007</v>
      </c>
      <c r="F11" s="1">
        <f t="shared" si="3"/>
        <v>6.4875000000000007</v>
      </c>
      <c r="G11" s="1">
        <f t="shared" si="4"/>
        <v>1.1560693641618496</v>
      </c>
      <c r="H11" s="1">
        <v>1.1360283750821016</v>
      </c>
      <c r="I11" s="1">
        <f t="shared" si="0"/>
        <v>6.6019477721742374</v>
      </c>
      <c r="J11" s="1">
        <f t="shared" si="1"/>
        <v>6.3993157295181193</v>
      </c>
      <c r="K11" s="1">
        <f t="shared" si="2"/>
        <v>7.269804249841803</v>
      </c>
    </row>
    <row r="12" spans="1:15" x14ac:dyDescent="0.25">
      <c r="A12">
        <v>9</v>
      </c>
      <c r="B12" t="s">
        <v>19</v>
      </c>
      <c r="C12">
        <v>1</v>
      </c>
      <c r="D12">
        <v>6.1</v>
      </c>
      <c r="E12" s="1">
        <f t="shared" si="5"/>
        <v>6.55</v>
      </c>
      <c r="F12" s="1">
        <f t="shared" si="3"/>
        <v>6.65</v>
      </c>
      <c r="G12" s="1">
        <f t="shared" si="4"/>
        <v>0.91729323308270672</v>
      </c>
      <c r="H12" s="1">
        <v>0.92929312999969071</v>
      </c>
      <c r="I12" s="1">
        <f t="shared" si="0"/>
        <v>6.5641290170756239</v>
      </c>
      <c r="J12" s="1">
        <f t="shared" si="1"/>
        <v>6.5483261321812725</v>
      </c>
      <c r="K12" s="1">
        <f t="shared" si="2"/>
        <v>6.0853144876335028</v>
      </c>
    </row>
    <row r="13" spans="1:15" x14ac:dyDescent="0.25">
      <c r="A13">
        <v>10</v>
      </c>
      <c r="C13">
        <v>2</v>
      </c>
      <c r="D13">
        <v>5.7</v>
      </c>
      <c r="E13" s="1">
        <f t="shared" si="5"/>
        <v>6.75</v>
      </c>
      <c r="F13" s="1">
        <f t="shared" si="3"/>
        <v>6.8</v>
      </c>
      <c r="G13" s="1">
        <f t="shared" si="4"/>
        <v>0.83823529411764708</v>
      </c>
      <c r="H13" s="1">
        <v>0.83643774719277919</v>
      </c>
      <c r="I13" s="1">
        <f t="shared" si="0"/>
        <v>6.8146135431239507</v>
      </c>
      <c r="J13" s="1">
        <f t="shared" si="1"/>
        <v>6.6973365348444256</v>
      </c>
      <c r="K13" s="1">
        <f t="shared" si="2"/>
        <v>5.6019050833971651</v>
      </c>
    </row>
    <row r="14" spans="1:15" x14ac:dyDescent="0.25">
      <c r="A14">
        <v>11</v>
      </c>
      <c r="C14">
        <v>3</v>
      </c>
      <c r="D14">
        <v>7.7</v>
      </c>
      <c r="E14" s="1">
        <f t="shared" si="5"/>
        <v>6.85</v>
      </c>
      <c r="F14" s="1">
        <f t="shared" si="3"/>
        <v>6.8875000000000002</v>
      </c>
      <c r="G14" s="1">
        <f t="shared" si="4"/>
        <v>1.117967332123412</v>
      </c>
      <c r="H14" s="1">
        <v>1.0982407477254288</v>
      </c>
      <c r="I14" s="1">
        <f t="shared" si="0"/>
        <v>7.0112131752054401</v>
      </c>
      <c r="J14" s="1">
        <f t="shared" si="1"/>
        <v>6.8463469375075787</v>
      </c>
      <c r="K14" s="1">
        <f t="shared" si="2"/>
        <v>7.5189371798360227</v>
      </c>
    </row>
    <row r="15" spans="1:15" x14ac:dyDescent="0.25">
      <c r="A15">
        <v>12</v>
      </c>
      <c r="C15">
        <v>4</v>
      </c>
      <c r="D15">
        <v>7.9</v>
      </c>
      <c r="E15" s="1">
        <f t="shared" si="5"/>
        <v>6.9250000000000007</v>
      </c>
      <c r="F15" s="1">
        <f t="shared" si="3"/>
        <v>6.9750000000000005</v>
      </c>
      <c r="G15" s="1">
        <f t="shared" si="4"/>
        <v>1.1326164874551972</v>
      </c>
      <c r="H15" s="1">
        <v>1.1360283750821016</v>
      </c>
      <c r="I15" s="1">
        <f t="shared" si="0"/>
        <v>6.9540516533568635</v>
      </c>
      <c r="J15" s="1">
        <f t="shared" si="1"/>
        <v>6.9953573401707319</v>
      </c>
      <c r="K15" s="1">
        <f t="shared" si="2"/>
        <v>7.9469244322728088</v>
      </c>
    </row>
    <row r="16" spans="1:15" x14ac:dyDescent="0.25">
      <c r="A16">
        <v>13</v>
      </c>
      <c r="B16" t="s">
        <v>20</v>
      </c>
      <c r="C16">
        <v>1</v>
      </c>
      <c r="D16">
        <v>6.4</v>
      </c>
      <c r="E16" s="1">
        <f t="shared" si="5"/>
        <v>7.0250000000000004</v>
      </c>
      <c r="F16" s="1">
        <f t="shared" si="3"/>
        <v>7.0750000000000002</v>
      </c>
      <c r="G16" s="1">
        <f t="shared" si="4"/>
        <v>0.90459363957597172</v>
      </c>
      <c r="H16" s="1">
        <v>0.92929312999969071</v>
      </c>
      <c r="I16" s="1">
        <f t="shared" si="0"/>
        <v>6.8869550343088521</v>
      </c>
      <c r="J16" s="1">
        <f t="shared" si="1"/>
        <v>7.144367742833885</v>
      </c>
      <c r="K16" s="1">
        <f t="shared" si="2"/>
        <v>6.6392118616069267</v>
      </c>
    </row>
    <row r="17" spans="1:15" x14ac:dyDescent="0.25">
      <c r="A17">
        <v>14</v>
      </c>
      <c r="C17">
        <v>2</v>
      </c>
      <c r="D17">
        <v>6.1</v>
      </c>
      <c r="E17" s="1">
        <f t="shared" si="5"/>
        <v>7.125</v>
      </c>
      <c r="F17" s="1">
        <f>AVERAGE(E17:E18)</f>
        <v>7.2</v>
      </c>
      <c r="G17" s="1">
        <f>D17/F17</f>
        <v>0.8472222222222221</v>
      </c>
      <c r="H17" s="1">
        <v>0.83643774719277919</v>
      </c>
      <c r="I17" s="1">
        <f t="shared" si="0"/>
        <v>7.292832037378262</v>
      </c>
      <c r="J17" s="1">
        <f t="shared" si="1"/>
        <v>7.2933781454970381</v>
      </c>
      <c r="K17" s="1">
        <f t="shared" si="2"/>
        <v>6.1004567854445924</v>
      </c>
    </row>
    <row r="18" spans="1:15" x14ac:dyDescent="0.25">
      <c r="A18">
        <v>15</v>
      </c>
      <c r="C18">
        <v>3</v>
      </c>
      <c r="D18">
        <v>8.1</v>
      </c>
      <c r="E18" s="1">
        <f>AVERAGE(D16:D19)</f>
        <v>7.2750000000000004</v>
      </c>
      <c r="H18" s="1">
        <v>1.0982407477254288</v>
      </c>
      <c r="I18" s="1">
        <f t="shared" si="0"/>
        <v>7.3754320414498782</v>
      </c>
      <c r="J18" s="1">
        <f t="shared" si="1"/>
        <v>7.4423885481601912</v>
      </c>
      <c r="K18" s="1">
        <f t="shared" si="2"/>
        <v>8.1735343639946176</v>
      </c>
    </row>
    <row r="19" spans="1:15" x14ac:dyDescent="0.25">
      <c r="A19">
        <v>16</v>
      </c>
      <c r="C19">
        <v>4</v>
      </c>
      <c r="D19">
        <v>8.5</v>
      </c>
      <c r="H19" s="1">
        <v>1.1360283750821016</v>
      </c>
      <c r="I19" s="1">
        <f t="shared" si="0"/>
        <v>7.4822074751308021</v>
      </c>
      <c r="J19" s="1">
        <f t="shared" si="1"/>
        <v>7.5913989508233444</v>
      </c>
      <c r="K19" s="1">
        <f t="shared" si="2"/>
        <v>8.6240446147038146</v>
      </c>
    </row>
    <row r="20" spans="1:15" x14ac:dyDescent="0.25">
      <c r="A20" s="2">
        <v>17</v>
      </c>
      <c r="B20" s="2" t="s">
        <v>21</v>
      </c>
      <c r="C20" s="2">
        <v>1</v>
      </c>
      <c r="D20" s="2"/>
      <c r="E20" s="2"/>
      <c r="F20" s="2"/>
      <c r="G20" s="2"/>
      <c r="H20" s="1">
        <v>0.92929312999969071</v>
      </c>
      <c r="I20" s="1"/>
      <c r="J20" s="1">
        <f t="shared" si="1"/>
        <v>7.7404093534864975</v>
      </c>
      <c r="K20" s="1">
        <f t="shared" si="2"/>
        <v>7.1931092355803496</v>
      </c>
    </row>
    <row r="21" spans="1:15" x14ac:dyDescent="0.25">
      <c r="A21" s="2">
        <v>18</v>
      </c>
      <c r="B21" s="2"/>
      <c r="C21" s="2">
        <v>2</v>
      </c>
      <c r="D21" s="2"/>
      <c r="E21" s="2"/>
      <c r="F21" s="2"/>
      <c r="G21" s="2"/>
      <c r="H21" s="1">
        <v>0.83643774719277919</v>
      </c>
      <c r="I21" s="1"/>
      <c r="J21" s="1">
        <f t="shared" si="1"/>
        <v>7.8894197561496506</v>
      </c>
      <c r="K21" s="1">
        <f t="shared" si="2"/>
        <v>6.5990084874920187</v>
      </c>
    </row>
    <row r="22" spans="1:15" x14ac:dyDescent="0.25">
      <c r="A22" s="2">
        <v>19</v>
      </c>
      <c r="B22" s="2"/>
      <c r="C22" s="2">
        <v>3</v>
      </c>
      <c r="D22" s="2"/>
      <c r="E22" s="2"/>
      <c r="F22" s="2"/>
      <c r="G22" s="2"/>
      <c r="H22" s="1">
        <v>1.0982407477254288</v>
      </c>
      <c r="I22" s="1"/>
      <c r="J22" s="1">
        <f t="shared" si="1"/>
        <v>8.0384301588128046</v>
      </c>
      <c r="K22" s="1">
        <f t="shared" si="2"/>
        <v>8.8281315481532125</v>
      </c>
    </row>
    <row r="23" spans="1:15" x14ac:dyDescent="0.25">
      <c r="A23" s="2">
        <v>20</v>
      </c>
      <c r="B23" s="2"/>
      <c r="C23" s="2">
        <v>4</v>
      </c>
      <c r="D23" s="2"/>
      <c r="E23" s="2"/>
      <c r="F23" s="2"/>
      <c r="G23" s="2"/>
      <c r="H23" s="1">
        <v>1.1360283750821016</v>
      </c>
      <c r="I23" s="1"/>
      <c r="J23" s="1">
        <f t="shared" si="1"/>
        <v>8.187440561475956</v>
      </c>
      <c r="K23" s="1">
        <f t="shared" si="2"/>
        <v>9.3011647971348204</v>
      </c>
    </row>
    <row r="25" spans="1:15" x14ac:dyDescent="0.25">
      <c r="A25" t="s">
        <v>25</v>
      </c>
      <c r="M25" t="s">
        <v>7</v>
      </c>
      <c r="N25" t="s">
        <v>12</v>
      </c>
      <c r="O25" t="s">
        <v>22</v>
      </c>
    </row>
    <row r="26" spans="1:15" ht="15.75" thickBot="1" x14ac:dyDescent="0.3">
      <c r="M26" s="1">
        <v>1</v>
      </c>
      <c r="N26" s="1">
        <f>AVERAGE(G8,G12,G16)</f>
        <v>0.93169424964911285</v>
      </c>
      <c r="O26" s="1">
        <f>(N26*4)/$N$30</f>
        <v>0.92929312999969071</v>
      </c>
    </row>
    <row r="27" spans="1:15" x14ac:dyDescent="0.25">
      <c r="A27" s="7" t="s">
        <v>26</v>
      </c>
      <c r="B27" s="7"/>
      <c r="M27" s="1">
        <v>2</v>
      </c>
      <c r="N27" s="1">
        <f>AVERAGE(G9,G13,G17)</f>
        <v>0.83859894589905137</v>
      </c>
      <c r="O27" s="1">
        <f t="shared" ref="O27:O29" si="6">(N27*4)/$N$30</f>
        <v>0.83643774719277919</v>
      </c>
    </row>
    <row r="28" spans="1:15" x14ac:dyDescent="0.25">
      <c r="A28" t="s">
        <v>27</v>
      </c>
      <c r="B28" s="9">
        <v>0.9636887930220519</v>
      </c>
      <c r="M28" s="1">
        <v>3</v>
      </c>
      <c r="N28" s="1">
        <f>AVERAGE(G6,G10,G14)</f>
        <v>1.1010783964220898</v>
      </c>
      <c r="O28" s="1">
        <f t="shared" si="6"/>
        <v>1.0982407477254288</v>
      </c>
    </row>
    <row r="29" spans="1:15" x14ac:dyDescent="0.25">
      <c r="A29" t="s">
        <v>28</v>
      </c>
      <c r="B29">
        <v>0.92869608979629925</v>
      </c>
      <c r="M29" s="1">
        <v>4</v>
      </c>
      <c r="N29" s="1">
        <f>AVERAGE(G7,G11,G15)</f>
        <v>1.1389636599407249</v>
      </c>
      <c r="O29" s="1">
        <f t="shared" si="6"/>
        <v>1.1360283750821016</v>
      </c>
    </row>
    <row r="30" spans="1:15" x14ac:dyDescent="0.25">
      <c r="A30" t="s">
        <v>29</v>
      </c>
      <c r="B30">
        <v>0.92360295335317777</v>
      </c>
      <c r="M30" t="s">
        <v>50</v>
      </c>
      <c r="N30">
        <f>SUM(N26:N29)</f>
        <v>4.0103352519109787</v>
      </c>
      <c r="O30">
        <f>SUM(O26:O29)</f>
        <v>4</v>
      </c>
    </row>
    <row r="31" spans="1:15" x14ac:dyDescent="0.25">
      <c r="A31" t="s">
        <v>30</v>
      </c>
      <c r="B31">
        <v>0.20347539197091971</v>
      </c>
    </row>
    <row r="32" spans="1:15" ht="15.75" thickBot="1" x14ac:dyDescent="0.3">
      <c r="A32" s="5" t="s">
        <v>31</v>
      </c>
      <c r="B32" s="5">
        <v>16</v>
      </c>
    </row>
    <row r="34" spans="1:9" ht="15.75" thickBot="1" x14ac:dyDescent="0.3">
      <c r="A34" t="s">
        <v>32</v>
      </c>
    </row>
    <row r="35" spans="1:9" x14ac:dyDescent="0.25">
      <c r="A35" s="6"/>
      <c r="B35" s="6" t="s">
        <v>37</v>
      </c>
      <c r="C35" s="6" t="s">
        <v>38</v>
      </c>
      <c r="D35" s="6" t="s">
        <v>39</v>
      </c>
      <c r="E35" s="6" t="s">
        <v>40</v>
      </c>
      <c r="F35" s="6" t="s">
        <v>41</v>
      </c>
    </row>
    <row r="36" spans="1:9" x14ac:dyDescent="0.25">
      <c r="A36" t="s">
        <v>33</v>
      </c>
      <c r="B36">
        <v>1</v>
      </c>
      <c r="C36">
        <v>7.5493940346239103</v>
      </c>
      <c r="D36">
        <v>7.5493940346239103</v>
      </c>
      <c r="E36">
        <v>182.34266844559923</v>
      </c>
      <c r="F36">
        <v>2.0273148637327189E-9</v>
      </c>
    </row>
    <row r="37" spans="1:9" x14ac:dyDescent="0.25">
      <c r="A37" t="s">
        <v>34</v>
      </c>
      <c r="B37">
        <v>14</v>
      </c>
      <c r="C37">
        <v>0.57963129192807195</v>
      </c>
      <c r="D37">
        <v>4.1402235137719422E-2</v>
      </c>
    </row>
    <row r="38" spans="1:9" ht="15.75" thickBot="1" x14ac:dyDescent="0.3">
      <c r="A38" s="5" t="s">
        <v>35</v>
      </c>
      <c r="B38" s="5">
        <v>15</v>
      </c>
      <c r="C38" s="5">
        <v>8.1290253265519823</v>
      </c>
      <c r="D38" s="5"/>
      <c r="E38" s="5"/>
      <c r="F38" s="5"/>
    </row>
    <row r="39" spans="1:9" ht="15.75" thickBot="1" x14ac:dyDescent="0.3"/>
    <row r="40" spans="1:9" x14ac:dyDescent="0.25">
      <c r="A40" s="6"/>
      <c r="B40" s="6" t="s">
        <v>42</v>
      </c>
      <c r="C40" s="6" t="s">
        <v>30</v>
      </c>
      <c r="D40" s="6" t="s">
        <v>43</v>
      </c>
      <c r="E40" s="6" t="s">
        <v>44</v>
      </c>
      <c r="F40" s="6" t="s">
        <v>45</v>
      </c>
      <c r="G40" s="6" t="s">
        <v>46</v>
      </c>
      <c r="H40" s="6" t="s">
        <v>47</v>
      </c>
      <c r="I40" s="6" t="s">
        <v>48</v>
      </c>
    </row>
    <row r="41" spans="1:9" x14ac:dyDescent="0.25">
      <c r="A41" t="s">
        <v>36</v>
      </c>
      <c r="B41" s="9">
        <v>5.2072325082128943</v>
      </c>
      <c r="C41">
        <v>0.10670339574199521</v>
      </c>
      <c r="D41">
        <v>48.801000867899148</v>
      </c>
      <c r="E41">
        <v>4.8900789993023822E-17</v>
      </c>
      <c r="F41">
        <v>4.9783764854698376</v>
      </c>
      <c r="G41">
        <v>5.436088530955951</v>
      </c>
      <c r="H41">
        <v>4.9783764854698376</v>
      </c>
      <c r="I41">
        <v>5.436088530955951</v>
      </c>
    </row>
    <row r="42" spans="1:9" ht="15.75" thickBot="1" x14ac:dyDescent="0.3">
      <c r="A42" s="5" t="s">
        <v>51</v>
      </c>
      <c r="B42" s="10">
        <v>0.14901040266315313</v>
      </c>
      <c r="C42" s="5">
        <v>1.1035002483770533E-2</v>
      </c>
      <c r="D42" s="5">
        <v>13.503431728475515</v>
      </c>
      <c r="E42" s="5">
        <v>2.0273148637327189E-9</v>
      </c>
      <c r="F42" s="5">
        <v>0.12534267623482218</v>
      </c>
      <c r="G42" s="5">
        <v>0.17267812909148408</v>
      </c>
      <c r="H42" s="5">
        <v>0.12534267623482218</v>
      </c>
      <c r="I42" s="5">
        <v>0.17267812909148408</v>
      </c>
    </row>
    <row r="48" spans="1:9" x14ac:dyDescent="0.25">
      <c r="A48" t="s">
        <v>15</v>
      </c>
      <c r="B48" t="s">
        <v>8</v>
      </c>
    </row>
    <row r="49" spans="1:2" x14ac:dyDescent="0.25">
      <c r="A49">
        <v>4.9775197396866568</v>
      </c>
      <c r="B49">
        <v>4.9000000000000004</v>
      </c>
    </row>
    <row r="50" spans="1:2" x14ac:dyDescent="0.25">
      <c r="A50">
        <v>4.6048016793023114</v>
      </c>
      <c r="B50">
        <v>4.2</v>
      </c>
    </row>
    <row r="51" spans="1:2" x14ac:dyDescent="0.25">
      <c r="A51">
        <v>6.2097428115188347</v>
      </c>
      <c r="B51">
        <v>6.2</v>
      </c>
    </row>
    <row r="52" spans="1:2" x14ac:dyDescent="0.25">
      <c r="A52">
        <v>6.5926840674107972</v>
      </c>
      <c r="B52">
        <v>6.6</v>
      </c>
    </row>
    <row r="53" spans="1:2" x14ac:dyDescent="0.25">
      <c r="A53">
        <v>5.5314171136600798</v>
      </c>
      <c r="B53">
        <v>5.9</v>
      </c>
    </row>
    <row r="54" spans="1:2" x14ac:dyDescent="0.25">
      <c r="A54">
        <v>5.1033533813497387</v>
      </c>
      <c r="B54">
        <v>5.2</v>
      </c>
    </row>
    <row r="55" spans="1:2" x14ac:dyDescent="0.25">
      <c r="A55">
        <v>6.8643399956774287</v>
      </c>
      <c r="B55">
        <v>6.9</v>
      </c>
    </row>
    <row r="56" spans="1:2" x14ac:dyDescent="0.25">
      <c r="A56">
        <v>7.269804249841803</v>
      </c>
      <c r="B56">
        <v>7.5</v>
      </c>
    </row>
    <row r="57" spans="1:2" x14ac:dyDescent="0.25">
      <c r="A57">
        <v>6.0853144876335028</v>
      </c>
      <c r="B57">
        <v>6.1</v>
      </c>
    </row>
    <row r="58" spans="1:2" x14ac:dyDescent="0.25">
      <c r="A58">
        <v>5.6019050833971651</v>
      </c>
      <c r="B58">
        <v>5.7</v>
      </c>
    </row>
    <row r="59" spans="1:2" x14ac:dyDescent="0.25">
      <c r="A59">
        <v>7.5189371798360227</v>
      </c>
      <c r="B59">
        <v>7.7</v>
      </c>
    </row>
    <row r="60" spans="1:2" x14ac:dyDescent="0.25">
      <c r="A60">
        <v>7.9469244322728088</v>
      </c>
      <c r="B60">
        <v>7.9</v>
      </c>
    </row>
    <row r="61" spans="1:2" x14ac:dyDescent="0.25">
      <c r="A61">
        <v>6.6392118616069267</v>
      </c>
      <c r="B61">
        <v>6.4</v>
      </c>
    </row>
    <row r="62" spans="1:2" x14ac:dyDescent="0.25">
      <c r="A62">
        <v>6.1004567854445924</v>
      </c>
      <c r="B62">
        <v>6.1</v>
      </c>
    </row>
    <row r="63" spans="1:2" x14ac:dyDescent="0.25">
      <c r="A63">
        <v>8.1735343639946176</v>
      </c>
      <c r="B63">
        <v>8.1</v>
      </c>
    </row>
    <row r="64" spans="1:2" x14ac:dyDescent="0.25">
      <c r="A64">
        <v>8.6240446147038146</v>
      </c>
      <c r="B64">
        <v>8.5</v>
      </c>
    </row>
    <row r="65" spans="1:2" x14ac:dyDescent="0.25">
      <c r="A65">
        <v>7.1931092355803496</v>
      </c>
    </row>
    <row r="66" spans="1:2" x14ac:dyDescent="0.25">
      <c r="A66">
        <v>6.5990084874920187</v>
      </c>
    </row>
    <row r="67" spans="1:2" x14ac:dyDescent="0.25">
      <c r="A67">
        <v>8.8281315481532125</v>
      </c>
    </row>
    <row r="68" spans="1:2" x14ac:dyDescent="0.25">
      <c r="A68">
        <v>9.3011647971348204</v>
      </c>
    </row>
    <row r="77" spans="1:2" ht="15.75" thickBot="1" x14ac:dyDescent="0.3"/>
    <row r="78" spans="1:2" x14ac:dyDescent="0.25">
      <c r="A78" s="7"/>
      <c r="B78" s="7"/>
    </row>
    <row r="83" spans="1:6" ht="15.75" thickBot="1" x14ac:dyDescent="0.3">
      <c r="A83" s="5"/>
      <c r="B83" s="5"/>
    </row>
    <row r="85" spans="1:6" ht="15.75" thickBot="1" x14ac:dyDescent="0.3"/>
    <row r="86" spans="1:6" x14ac:dyDescent="0.25">
      <c r="A86" s="6"/>
      <c r="B86" s="6"/>
      <c r="C86" s="6"/>
      <c r="D86" s="6"/>
      <c r="E86" s="6"/>
      <c r="F86" s="6"/>
    </row>
    <row r="89" spans="1:6" ht="15.75" thickBot="1" x14ac:dyDescent="0.3">
      <c r="A89" s="5"/>
      <c r="B89" s="5"/>
      <c r="C89" s="5"/>
      <c r="D89" s="5"/>
      <c r="E89" s="5"/>
      <c r="F89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33D1-6D14-47CB-BD9E-B1E11AD0B41E}">
  <dimension ref="A1:O58"/>
  <sheetViews>
    <sheetView workbookViewId="0">
      <selection activeCell="H21" sqref="H21"/>
    </sheetView>
  </sheetViews>
  <sheetFormatPr defaultRowHeight="15" x14ac:dyDescent="0.25"/>
  <sheetData>
    <row r="1" spans="1:11" x14ac:dyDescent="0.25">
      <c r="C1" t="s">
        <v>23</v>
      </c>
      <c r="G1" t="s">
        <v>2</v>
      </c>
      <c r="I1" t="s">
        <v>3</v>
      </c>
      <c r="J1" t="s">
        <v>4</v>
      </c>
    </row>
    <row r="2" spans="1:11" x14ac:dyDescent="0.25">
      <c r="A2" t="s">
        <v>5</v>
      </c>
      <c r="B2" s="4"/>
      <c r="C2" s="4" t="s">
        <v>7</v>
      </c>
      <c r="D2" s="4" t="s">
        <v>24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 s="4" t="s">
        <v>16</v>
      </c>
      <c r="C3" s="4">
        <v>1</v>
      </c>
      <c r="D3" s="4">
        <v>362</v>
      </c>
      <c r="H3" s="14">
        <v>0.97550216564122083</v>
      </c>
      <c r="I3" s="14">
        <f>D3/H3</f>
        <v>371.09092398790193</v>
      </c>
      <c r="J3" s="14">
        <f>($B$38*A3)+$B$37</f>
        <v>347.91985838664033</v>
      </c>
      <c r="K3" s="14">
        <f>H3*J3</f>
        <v>339.3965753257545</v>
      </c>
    </row>
    <row r="4" spans="1:11" x14ac:dyDescent="0.25">
      <c r="A4">
        <v>2</v>
      </c>
      <c r="B4" s="4"/>
      <c r="C4" s="4">
        <v>2</v>
      </c>
      <c r="D4" s="4">
        <v>385</v>
      </c>
      <c r="H4" s="14">
        <v>1.0109310133303924</v>
      </c>
      <c r="I4" s="14">
        <f t="shared" ref="I4:I14" si="0">D4/H4</f>
        <v>380.83706496614752</v>
      </c>
      <c r="J4" s="14">
        <f t="shared" ref="J4:J18" si="1">($B$38*A4)+$B$37</f>
        <v>364.13789299114802</v>
      </c>
      <c r="K4" s="14">
        <f t="shared" ref="K4:K18" si="2">H4*J4</f>
        <v>368.11828915353527</v>
      </c>
    </row>
    <row r="5" spans="1:11" x14ac:dyDescent="0.25">
      <c r="A5">
        <v>3</v>
      </c>
      <c r="B5" s="4"/>
      <c r="C5" s="4">
        <v>3</v>
      </c>
      <c r="D5" s="4">
        <v>432</v>
      </c>
      <c r="E5" s="14">
        <f>AVERAGE(D3:D6)</f>
        <v>380</v>
      </c>
      <c r="F5" s="14">
        <f>AVERAGE(E5:E6)</f>
        <v>382.5</v>
      </c>
      <c r="G5" s="14">
        <f>D5/F5</f>
        <v>1.1294117647058823</v>
      </c>
      <c r="H5" s="14">
        <v>1.1463192347177487</v>
      </c>
      <c r="I5" s="14">
        <f t="shared" si="0"/>
        <v>376.85837148703939</v>
      </c>
      <c r="J5" s="14">
        <f t="shared" si="1"/>
        <v>380.35592759565577</v>
      </c>
      <c r="K5" s="14">
        <f t="shared" si="2"/>
        <v>436.00931584181154</v>
      </c>
    </row>
    <row r="6" spans="1:11" x14ac:dyDescent="0.25">
      <c r="A6">
        <v>4</v>
      </c>
      <c r="B6" s="4"/>
      <c r="C6" s="4">
        <v>4</v>
      </c>
      <c r="D6" s="4">
        <v>341</v>
      </c>
      <c r="E6" s="14">
        <f t="shared" ref="E6:E12" si="3">AVERAGE(D4:D7)</f>
        <v>385</v>
      </c>
      <c r="F6" s="14">
        <f t="shared" ref="F6:F12" si="4">AVERAGE(E6:E7)</f>
        <v>388</v>
      </c>
      <c r="G6" s="14">
        <f t="shared" ref="G6:G12" si="5">D6/F6</f>
        <v>0.87886597938144329</v>
      </c>
      <c r="H6" s="14">
        <v>0.86724758631063836</v>
      </c>
      <c r="I6" s="14">
        <f t="shared" si="0"/>
        <v>393.19798104097305</v>
      </c>
      <c r="J6" s="14">
        <f t="shared" si="1"/>
        <v>396.57396220016352</v>
      </c>
      <c r="K6" s="14">
        <f t="shared" si="2"/>
        <v>343.92781151173813</v>
      </c>
    </row>
    <row r="7" spans="1:11" x14ac:dyDescent="0.25">
      <c r="A7">
        <v>5</v>
      </c>
      <c r="B7" s="4" t="s">
        <v>18</v>
      </c>
      <c r="C7" s="4">
        <v>1</v>
      </c>
      <c r="D7" s="4">
        <v>382</v>
      </c>
      <c r="E7" s="14">
        <f t="shared" si="3"/>
        <v>391</v>
      </c>
      <c r="F7" s="14">
        <f t="shared" si="4"/>
        <v>399.25</v>
      </c>
      <c r="G7" s="14">
        <f t="shared" si="5"/>
        <v>0.95679398872886667</v>
      </c>
      <c r="H7" s="14">
        <v>0.97550216564122083</v>
      </c>
      <c r="I7" s="14">
        <f t="shared" si="0"/>
        <v>391.59318498170865</v>
      </c>
      <c r="J7" s="14">
        <f t="shared" si="1"/>
        <v>412.79199680467127</v>
      </c>
      <c r="K7" s="14">
        <f t="shared" si="2"/>
        <v>402.67948684232073</v>
      </c>
    </row>
    <row r="8" spans="1:11" x14ac:dyDescent="0.25">
      <c r="A8">
        <v>6</v>
      </c>
      <c r="B8" s="4"/>
      <c r="C8" s="4">
        <v>2</v>
      </c>
      <c r="D8" s="4">
        <v>409</v>
      </c>
      <c r="E8" s="14">
        <f t="shared" si="3"/>
        <v>407.5</v>
      </c>
      <c r="F8" s="14">
        <f t="shared" si="4"/>
        <v>413.25</v>
      </c>
      <c r="G8" s="14">
        <f t="shared" si="5"/>
        <v>0.98971566848154868</v>
      </c>
      <c r="H8" s="14">
        <v>1.0109310133303924</v>
      </c>
      <c r="I8" s="14">
        <f t="shared" si="0"/>
        <v>404.57755732767362</v>
      </c>
      <c r="J8" s="14">
        <f t="shared" si="1"/>
        <v>429.01003140917896</v>
      </c>
      <c r="K8" s="14">
        <f t="shared" si="2"/>
        <v>433.69954578138476</v>
      </c>
    </row>
    <row r="9" spans="1:11" x14ac:dyDescent="0.25">
      <c r="A9">
        <v>7</v>
      </c>
      <c r="B9" s="4"/>
      <c r="C9" s="4">
        <v>3</v>
      </c>
      <c r="D9" s="4">
        <v>498</v>
      </c>
      <c r="E9" s="14">
        <f t="shared" si="3"/>
        <v>419</v>
      </c>
      <c r="F9" s="14">
        <f t="shared" si="4"/>
        <v>430.375</v>
      </c>
      <c r="G9" s="14">
        <f t="shared" si="5"/>
        <v>1.1571304095265758</v>
      </c>
      <c r="H9" s="14">
        <v>1.1463192347177487</v>
      </c>
      <c r="I9" s="14">
        <f t="shared" si="0"/>
        <v>434.43395601978148</v>
      </c>
      <c r="J9" s="14">
        <f t="shared" si="1"/>
        <v>445.22806601368671</v>
      </c>
      <c r="K9" s="14">
        <f t="shared" si="2"/>
        <v>510.37349590767263</v>
      </c>
    </row>
    <row r="10" spans="1:11" x14ac:dyDescent="0.25">
      <c r="A10">
        <v>8</v>
      </c>
      <c r="B10" s="4"/>
      <c r="C10" s="4">
        <v>4</v>
      </c>
      <c r="D10" s="4">
        <v>387</v>
      </c>
      <c r="E10" s="14">
        <f t="shared" si="3"/>
        <v>441.75</v>
      </c>
      <c r="F10" s="14">
        <f t="shared" si="4"/>
        <v>454.75</v>
      </c>
      <c r="G10" s="14">
        <f t="shared" si="5"/>
        <v>0.8510170423309511</v>
      </c>
      <c r="H10" s="14">
        <v>0.86724758631063836</v>
      </c>
      <c r="I10" s="14">
        <f t="shared" si="0"/>
        <v>446.2393509174679</v>
      </c>
      <c r="J10" s="14">
        <f t="shared" si="1"/>
        <v>461.44610061819446</v>
      </c>
      <c r="K10" s="14">
        <f t="shared" si="2"/>
        <v>400.18801697358509</v>
      </c>
    </row>
    <row r="11" spans="1:11" x14ac:dyDescent="0.25">
      <c r="A11">
        <v>9</v>
      </c>
      <c r="B11" s="4" t="s">
        <v>19</v>
      </c>
      <c r="C11" s="4">
        <v>1</v>
      </c>
      <c r="D11" s="4">
        <v>473</v>
      </c>
      <c r="E11" s="14">
        <f t="shared" si="3"/>
        <v>467.75</v>
      </c>
      <c r="F11" s="14">
        <f t="shared" si="4"/>
        <v>478.25</v>
      </c>
      <c r="G11" s="14">
        <f t="shared" si="5"/>
        <v>0.98902247778358598</v>
      </c>
      <c r="H11" s="14">
        <v>0.97550216564122083</v>
      </c>
      <c r="I11" s="14">
        <f t="shared" si="0"/>
        <v>484.87847250352934</v>
      </c>
      <c r="J11" s="14">
        <f t="shared" si="1"/>
        <v>477.66413522270216</v>
      </c>
      <c r="K11" s="14">
        <f t="shared" si="2"/>
        <v>465.9623983588869</v>
      </c>
    </row>
    <row r="12" spans="1:11" x14ac:dyDescent="0.25">
      <c r="A12">
        <v>10</v>
      </c>
      <c r="B12" s="4"/>
      <c r="C12" s="4">
        <v>2</v>
      </c>
      <c r="D12" s="4">
        <v>513</v>
      </c>
      <c r="E12" s="14">
        <f t="shared" si="3"/>
        <v>488.75</v>
      </c>
      <c r="F12" s="14">
        <f t="shared" si="4"/>
        <v>499.625</v>
      </c>
      <c r="G12" s="14">
        <f t="shared" si="5"/>
        <v>1.0267700775581687</v>
      </c>
      <c r="H12" s="14">
        <v>1.0109310133303924</v>
      </c>
      <c r="I12" s="14">
        <f t="shared" si="0"/>
        <v>507.45302422761995</v>
      </c>
      <c r="J12" s="14">
        <f t="shared" si="1"/>
        <v>493.88216982720991</v>
      </c>
      <c r="K12" s="14">
        <f t="shared" si="2"/>
        <v>499.28080240923424</v>
      </c>
    </row>
    <row r="13" spans="1:11" x14ac:dyDescent="0.25">
      <c r="A13">
        <v>11</v>
      </c>
      <c r="B13" s="4"/>
      <c r="C13" s="4">
        <v>3</v>
      </c>
      <c r="D13" s="4">
        <v>582</v>
      </c>
      <c r="E13" s="14">
        <f>AVERAGE(D11:D14)</f>
        <v>510.5</v>
      </c>
      <c r="H13" s="14">
        <v>1.1463192347177487</v>
      </c>
      <c r="I13" s="14">
        <f t="shared" si="0"/>
        <v>507.71197269781692</v>
      </c>
      <c r="J13" s="14">
        <f t="shared" si="1"/>
        <v>510.10020443171766</v>
      </c>
      <c r="K13" s="14">
        <f t="shared" si="2"/>
        <v>584.73767597353378</v>
      </c>
    </row>
    <row r="14" spans="1:11" x14ac:dyDescent="0.25">
      <c r="A14">
        <v>12</v>
      </c>
      <c r="B14" s="4"/>
      <c r="C14" s="4">
        <v>4</v>
      </c>
      <c r="D14" s="4">
        <v>474</v>
      </c>
      <c r="H14" s="14">
        <v>0.86724758631063836</v>
      </c>
      <c r="I14" s="14">
        <f t="shared" si="0"/>
        <v>546.55672437953433</v>
      </c>
      <c r="J14" s="14">
        <f t="shared" si="1"/>
        <v>526.31823903622535</v>
      </c>
      <c r="K14" s="14">
        <f t="shared" si="2"/>
        <v>456.44822243543206</v>
      </c>
    </row>
    <row r="15" spans="1:11" x14ac:dyDescent="0.25">
      <c r="A15" s="11">
        <v>13</v>
      </c>
      <c r="B15" s="13" t="s">
        <v>20</v>
      </c>
      <c r="C15" s="13">
        <v>1</v>
      </c>
      <c r="D15" s="11"/>
      <c r="E15" s="11"/>
      <c r="F15" s="11"/>
      <c r="G15" s="11"/>
      <c r="H15" s="14">
        <v>0.97290823325622633</v>
      </c>
      <c r="I15" s="14"/>
      <c r="J15" s="14">
        <f t="shared" si="1"/>
        <v>542.53627364073304</v>
      </c>
      <c r="K15" s="14">
        <f t="shared" si="2"/>
        <v>527.83800746522218</v>
      </c>
    </row>
    <row r="16" spans="1:11" x14ac:dyDescent="0.25">
      <c r="A16" s="11">
        <v>14</v>
      </c>
      <c r="B16" s="13"/>
      <c r="C16" s="13">
        <v>2</v>
      </c>
      <c r="D16" s="11"/>
      <c r="E16" s="11"/>
      <c r="F16" s="11"/>
      <c r="G16" s="11"/>
      <c r="H16" s="14">
        <v>1.0082428730198587</v>
      </c>
      <c r="I16" s="14"/>
      <c r="J16" s="14">
        <f t="shared" si="1"/>
        <v>558.75430824524085</v>
      </c>
      <c r="K16" s="14">
        <f t="shared" si="2"/>
        <v>563.36004905740538</v>
      </c>
    </row>
    <row r="17" spans="1:15" x14ac:dyDescent="0.25">
      <c r="A17" s="11">
        <v>15</v>
      </c>
      <c r="B17" s="13"/>
      <c r="C17" s="13">
        <v>3</v>
      </c>
      <c r="D17" s="11"/>
      <c r="E17" s="11"/>
      <c r="F17" s="11"/>
      <c r="G17" s="11"/>
      <c r="H17" s="14">
        <v>1.143271087116229</v>
      </c>
      <c r="I17" s="14"/>
      <c r="J17" s="14">
        <f t="shared" si="1"/>
        <v>574.97234284974854</v>
      </c>
      <c r="K17" s="14">
        <f t="shared" si="2"/>
        <v>657.34925547159719</v>
      </c>
    </row>
    <row r="18" spans="1:15" x14ac:dyDescent="0.25">
      <c r="A18" s="11">
        <v>16</v>
      </c>
      <c r="B18" s="13"/>
      <c r="C18" s="13">
        <v>4</v>
      </c>
      <c r="D18" s="11"/>
      <c r="E18" s="11"/>
      <c r="F18" s="11"/>
      <c r="G18" s="11"/>
      <c r="H18" s="14">
        <v>0.86494151085619719</v>
      </c>
      <c r="I18" s="14"/>
      <c r="J18" s="14">
        <f t="shared" si="1"/>
        <v>591.19037745425635</v>
      </c>
      <c r="K18" s="14">
        <f t="shared" si="2"/>
        <v>511.34509827892998</v>
      </c>
    </row>
    <row r="20" spans="1:15" x14ac:dyDescent="0.25">
      <c r="M20" s="12" t="s">
        <v>7</v>
      </c>
      <c r="N20" s="12" t="s">
        <v>12</v>
      </c>
      <c r="O20" s="12" t="s">
        <v>22</v>
      </c>
    </row>
    <row r="21" spans="1:15" x14ac:dyDescent="0.25">
      <c r="A21" t="s">
        <v>25</v>
      </c>
      <c r="M21" s="14">
        <v>1</v>
      </c>
      <c r="N21" s="14">
        <f>AVERAGE(G7,G11)</f>
        <v>0.97290823325622633</v>
      </c>
      <c r="O21" s="14">
        <f>(N21*4)/$N$25</f>
        <v>0.97550216564122083</v>
      </c>
    </row>
    <row r="22" spans="1:15" ht="15.75" thickBot="1" x14ac:dyDescent="0.3">
      <c r="M22" s="14">
        <v>2</v>
      </c>
      <c r="N22" s="14">
        <f>AVERAGE(G8,G12)</f>
        <v>1.0082428730198587</v>
      </c>
      <c r="O22" s="14">
        <f t="shared" ref="O22:O24" si="6">(N22*4)/$N$25</f>
        <v>1.0109310133303924</v>
      </c>
    </row>
    <row r="23" spans="1:15" x14ac:dyDescent="0.25">
      <c r="A23" s="7" t="s">
        <v>26</v>
      </c>
      <c r="B23" s="7"/>
      <c r="M23" s="14">
        <v>3</v>
      </c>
      <c r="N23" s="14">
        <f>AVERAGE(G5,G9)</f>
        <v>1.143271087116229</v>
      </c>
      <c r="O23" s="14">
        <f t="shared" si="6"/>
        <v>1.1463192347177487</v>
      </c>
    </row>
    <row r="24" spans="1:15" x14ac:dyDescent="0.25">
      <c r="A24" t="s">
        <v>27</v>
      </c>
      <c r="B24" s="3">
        <v>0.96372252349847221</v>
      </c>
      <c r="M24" s="14">
        <v>4</v>
      </c>
      <c r="N24" s="14">
        <f>AVERAGE(G6,G10)</f>
        <v>0.86494151085619719</v>
      </c>
      <c r="O24" s="14">
        <f t="shared" si="6"/>
        <v>0.86724758631063836</v>
      </c>
    </row>
    <row r="25" spans="1:15" x14ac:dyDescent="0.25">
      <c r="A25" t="s">
        <v>28</v>
      </c>
      <c r="B25">
        <v>0.92876110229826325</v>
      </c>
      <c r="M25" s="12" t="s">
        <v>49</v>
      </c>
      <c r="N25" s="12">
        <f>SUM(N21:N24)</f>
        <v>3.9893637042485111</v>
      </c>
      <c r="O25" s="12">
        <f>SUM(O21:O24)</f>
        <v>4</v>
      </c>
    </row>
    <row r="26" spans="1:15" x14ac:dyDescent="0.25">
      <c r="A26" t="s">
        <v>29</v>
      </c>
      <c r="B26">
        <v>0.92163721252808961</v>
      </c>
    </row>
    <row r="27" spans="1:15" x14ac:dyDescent="0.25">
      <c r="A27" t="s">
        <v>30</v>
      </c>
      <c r="B27">
        <v>16.985284584320013</v>
      </c>
    </row>
    <row r="28" spans="1:15" ht="15.75" thickBot="1" x14ac:dyDescent="0.3">
      <c r="A28" s="5" t="s">
        <v>31</v>
      </c>
      <c r="B28" s="5">
        <v>12</v>
      </c>
    </row>
    <row r="30" spans="1:15" ht="15.75" thickBot="1" x14ac:dyDescent="0.3">
      <c r="A30" t="s">
        <v>32</v>
      </c>
    </row>
    <row r="31" spans="1:15" x14ac:dyDescent="0.25">
      <c r="A31" s="6"/>
      <c r="B31" s="6" t="s">
        <v>37</v>
      </c>
      <c r="C31" s="6" t="s">
        <v>38</v>
      </c>
      <c r="D31" s="6" t="s">
        <v>39</v>
      </c>
      <c r="E31" s="6" t="s">
        <v>40</v>
      </c>
      <c r="F31" s="6" t="s">
        <v>41</v>
      </c>
    </row>
    <row r="32" spans="1:15" x14ac:dyDescent="0.25">
      <c r="A32" t="s">
        <v>33</v>
      </c>
      <c r="B32">
        <v>1</v>
      </c>
      <c r="C32">
        <v>37612.524439920482</v>
      </c>
      <c r="D32">
        <v>37612.524439920482</v>
      </c>
      <c r="E32">
        <v>130.3727503177833</v>
      </c>
      <c r="F32">
        <v>4.6558018596189374E-7</v>
      </c>
    </row>
    <row r="33" spans="1:9" x14ac:dyDescent="0.25">
      <c r="A33" t="s">
        <v>34</v>
      </c>
      <c r="B33">
        <v>10</v>
      </c>
      <c r="C33">
        <v>2884.9989241033909</v>
      </c>
      <c r="D33">
        <v>288.4998924103391</v>
      </c>
    </row>
    <row r="34" spans="1:9" ht="15.75" thickBot="1" x14ac:dyDescent="0.3">
      <c r="A34" s="5" t="s">
        <v>35</v>
      </c>
      <c r="B34" s="5">
        <v>11</v>
      </c>
      <c r="C34" s="5">
        <v>40497.523364023873</v>
      </c>
      <c r="D34" s="5"/>
      <c r="E34" s="5"/>
      <c r="F34" s="5"/>
    </row>
    <row r="35" spans="1:9" ht="15.75" thickBot="1" x14ac:dyDescent="0.3"/>
    <row r="36" spans="1:9" x14ac:dyDescent="0.25">
      <c r="A36" s="6"/>
      <c r="B36" s="6" t="s">
        <v>42</v>
      </c>
      <c r="C36" s="6" t="s">
        <v>30</v>
      </c>
      <c r="D36" s="6" t="s">
        <v>43</v>
      </c>
      <c r="E36" s="6" t="s">
        <v>44</v>
      </c>
      <c r="F36" s="6" t="s">
        <v>45</v>
      </c>
      <c r="G36" s="6" t="s">
        <v>46</v>
      </c>
      <c r="H36" s="6" t="s">
        <v>47</v>
      </c>
      <c r="I36" s="6" t="s">
        <v>48</v>
      </c>
    </row>
    <row r="37" spans="1:9" x14ac:dyDescent="0.25">
      <c r="A37" t="s">
        <v>36</v>
      </c>
      <c r="B37" s="3">
        <v>331.70182378213258</v>
      </c>
      <c r="C37">
        <v>10.453720020961132</v>
      </c>
      <c r="D37">
        <v>31.730505802434468</v>
      </c>
      <c r="E37">
        <v>2.2733001389253072E-11</v>
      </c>
      <c r="F37">
        <v>308.40948405564234</v>
      </c>
      <c r="G37">
        <v>354.99416350862282</v>
      </c>
      <c r="H37">
        <v>308.40948405564234</v>
      </c>
      <c r="I37">
        <v>354.99416350862282</v>
      </c>
    </row>
    <row r="38" spans="1:9" ht="15.75" thickBot="1" x14ac:dyDescent="0.3">
      <c r="A38" s="5" t="s">
        <v>5</v>
      </c>
      <c r="B38" s="8">
        <v>16.218034604507732</v>
      </c>
      <c r="C38" s="5">
        <v>1.4203808521334222</v>
      </c>
      <c r="D38" s="5">
        <v>11.418088733136699</v>
      </c>
      <c r="E38" s="5">
        <v>4.6558018596189623E-7</v>
      </c>
      <c r="F38" s="5">
        <v>13.053228843251883</v>
      </c>
      <c r="G38" s="5">
        <v>19.382840365763581</v>
      </c>
      <c r="H38" s="5">
        <v>13.053228843251883</v>
      </c>
      <c r="I38" s="5">
        <v>19.382840365763581</v>
      </c>
    </row>
    <row r="42" spans="1:9" x14ac:dyDescent="0.25">
      <c r="A42" t="s">
        <v>15</v>
      </c>
      <c r="B42" t="s">
        <v>24</v>
      </c>
    </row>
    <row r="43" spans="1:9" x14ac:dyDescent="0.25">
      <c r="A43">
        <v>339.3965753257545</v>
      </c>
      <c r="B43">
        <v>362</v>
      </c>
    </row>
    <row r="44" spans="1:9" x14ac:dyDescent="0.25">
      <c r="A44">
        <v>368.11828915353527</v>
      </c>
      <c r="B44">
        <v>385</v>
      </c>
    </row>
    <row r="45" spans="1:9" x14ac:dyDescent="0.25">
      <c r="A45">
        <v>436.00931584181154</v>
      </c>
      <c r="B45">
        <v>432</v>
      </c>
    </row>
    <row r="46" spans="1:9" x14ac:dyDescent="0.25">
      <c r="A46">
        <v>343.92781151173813</v>
      </c>
      <c r="B46">
        <v>341</v>
      </c>
    </row>
    <row r="47" spans="1:9" x14ac:dyDescent="0.25">
      <c r="A47">
        <v>402.67948684232073</v>
      </c>
      <c r="B47">
        <v>382</v>
      </c>
    </row>
    <row r="48" spans="1:9" x14ac:dyDescent="0.25">
      <c r="A48">
        <v>433.69954578138476</v>
      </c>
      <c r="B48">
        <v>409</v>
      </c>
    </row>
    <row r="49" spans="1:2" x14ac:dyDescent="0.25">
      <c r="A49">
        <v>510.37349590767263</v>
      </c>
      <c r="B49">
        <v>498</v>
      </c>
    </row>
    <row r="50" spans="1:2" x14ac:dyDescent="0.25">
      <c r="A50">
        <v>400.18801697358509</v>
      </c>
      <c r="B50">
        <v>387</v>
      </c>
    </row>
    <row r="51" spans="1:2" x14ac:dyDescent="0.25">
      <c r="A51">
        <v>465.9623983588869</v>
      </c>
      <c r="B51">
        <v>473</v>
      </c>
    </row>
    <row r="52" spans="1:2" x14ac:dyDescent="0.25">
      <c r="A52">
        <v>499.28080240923424</v>
      </c>
      <c r="B52">
        <v>513</v>
      </c>
    </row>
    <row r="53" spans="1:2" x14ac:dyDescent="0.25">
      <c r="A53">
        <v>584.73767597353378</v>
      </c>
      <c r="B53">
        <v>582</v>
      </c>
    </row>
    <row r="54" spans="1:2" x14ac:dyDescent="0.25">
      <c r="A54">
        <v>456.44822243543206</v>
      </c>
      <c r="B54">
        <v>474</v>
      </c>
    </row>
    <row r="55" spans="1:2" x14ac:dyDescent="0.25">
      <c r="A55">
        <v>527.83800746522218</v>
      </c>
    </row>
    <row r="56" spans="1:2" x14ac:dyDescent="0.25">
      <c r="A56">
        <v>563.36004905740538</v>
      </c>
    </row>
    <row r="57" spans="1:2" x14ac:dyDescent="0.25">
      <c r="A57">
        <v>657.34925547159719</v>
      </c>
    </row>
    <row r="58" spans="1:2" x14ac:dyDescent="0.25">
      <c r="A58">
        <v>511.34509827892998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70AF-8A3F-4286-89D2-0F84460AE7A4}">
  <dimension ref="A1:O29"/>
  <sheetViews>
    <sheetView workbookViewId="0">
      <selection activeCell="G25" sqref="G25"/>
    </sheetView>
  </sheetViews>
  <sheetFormatPr defaultRowHeight="15" x14ac:dyDescent="0.25"/>
  <sheetData>
    <row r="1" spans="1:11" x14ac:dyDescent="0.25">
      <c r="B1" t="s">
        <v>0</v>
      </c>
    </row>
    <row r="2" spans="1:11" x14ac:dyDescent="0.25">
      <c r="D2" s="4" t="s">
        <v>1</v>
      </c>
      <c r="G2" s="4" t="s">
        <v>2</v>
      </c>
      <c r="I2" t="s">
        <v>3</v>
      </c>
      <c r="J2" t="s">
        <v>4</v>
      </c>
    </row>
    <row r="3" spans="1:11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1" x14ac:dyDescent="0.25">
      <c r="A4">
        <v>1</v>
      </c>
      <c r="B4" t="s">
        <v>16</v>
      </c>
      <c r="C4">
        <v>1</v>
      </c>
      <c r="D4">
        <v>4.9000000000000004</v>
      </c>
      <c r="H4" s="1"/>
      <c r="I4" s="1"/>
      <c r="J4" s="1"/>
      <c r="K4" s="1"/>
    </row>
    <row r="5" spans="1:11" x14ac:dyDescent="0.25">
      <c r="A5">
        <v>2</v>
      </c>
      <c r="C5">
        <v>2</v>
      </c>
      <c r="D5">
        <v>4.2</v>
      </c>
      <c r="H5" s="1"/>
      <c r="I5" s="1"/>
      <c r="J5" s="1"/>
      <c r="K5" s="1"/>
    </row>
    <row r="6" spans="1:11" x14ac:dyDescent="0.25">
      <c r="A6">
        <v>3</v>
      </c>
      <c r="C6">
        <v>3</v>
      </c>
      <c r="D6">
        <v>6.2</v>
      </c>
      <c r="E6" s="1"/>
      <c r="F6" s="1"/>
      <c r="G6" s="1"/>
      <c r="H6" s="1"/>
      <c r="I6" s="1"/>
      <c r="J6" s="1"/>
      <c r="K6" s="1"/>
    </row>
    <row r="7" spans="1:11" x14ac:dyDescent="0.25">
      <c r="A7">
        <v>4</v>
      </c>
      <c r="C7">
        <v>4</v>
      </c>
      <c r="D7">
        <v>6.6</v>
      </c>
      <c r="E7" s="1"/>
      <c r="F7" s="1"/>
      <c r="G7" s="1"/>
      <c r="H7" s="1"/>
      <c r="I7" s="1"/>
      <c r="J7" s="1"/>
      <c r="K7" s="1"/>
    </row>
    <row r="8" spans="1:11" x14ac:dyDescent="0.25">
      <c r="A8">
        <v>5</v>
      </c>
      <c r="B8" t="s">
        <v>18</v>
      </c>
      <c r="C8">
        <v>1</v>
      </c>
      <c r="D8">
        <v>5.9</v>
      </c>
      <c r="E8" s="1"/>
      <c r="F8" s="1"/>
      <c r="G8" s="1"/>
      <c r="H8" s="1"/>
      <c r="I8" s="1"/>
      <c r="J8" s="1"/>
      <c r="K8" s="1"/>
    </row>
    <row r="9" spans="1:11" x14ac:dyDescent="0.25">
      <c r="A9">
        <v>6</v>
      </c>
      <c r="C9">
        <v>2</v>
      </c>
      <c r="D9">
        <v>5.2</v>
      </c>
      <c r="E9" s="1"/>
      <c r="F9" s="1"/>
      <c r="G9" s="1"/>
      <c r="H9" s="1"/>
      <c r="I9" s="1"/>
      <c r="J9" s="1"/>
      <c r="K9" s="1"/>
    </row>
    <row r="10" spans="1:11" x14ac:dyDescent="0.25">
      <c r="A10">
        <v>7</v>
      </c>
      <c r="C10">
        <v>3</v>
      </c>
      <c r="D10">
        <v>6.9</v>
      </c>
      <c r="E10" s="1"/>
      <c r="F10" s="1"/>
      <c r="G10" s="1"/>
      <c r="H10" s="1"/>
      <c r="I10" s="1"/>
      <c r="J10" s="1"/>
      <c r="K10" s="1"/>
    </row>
    <row r="11" spans="1:11" x14ac:dyDescent="0.25">
      <c r="A11">
        <v>8</v>
      </c>
      <c r="C11">
        <v>4</v>
      </c>
      <c r="D11">
        <v>7.5</v>
      </c>
      <c r="E11" s="1"/>
      <c r="F11" s="1"/>
      <c r="G11" s="1"/>
      <c r="H11" s="1"/>
      <c r="I11" s="1"/>
      <c r="J11" s="1"/>
      <c r="K11" s="1"/>
    </row>
    <row r="12" spans="1:11" x14ac:dyDescent="0.25">
      <c r="A12">
        <v>9</v>
      </c>
      <c r="B12" t="s">
        <v>19</v>
      </c>
      <c r="C12">
        <v>1</v>
      </c>
      <c r="D12">
        <v>6.1</v>
      </c>
      <c r="E12" s="1"/>
      <c r="F12" s="1"/>
      <c r="G12" s="1"/>
      <c r="H12" s="1"/>
      <c r="I12" s="1"/>
      <c r="J12" s="1"/>
      <c r="K12" s="1"/>
    </row>
    <row r="13" spans="1:11" x14ac:dyDescent="0.25">
      <c r="A13">
        <v>10</v>
      </c>
      <c r="C13">
        <v>2</v>
      </c>
      <c r="D13">
        <v>5.7</v>
      </c>
      <c r="E13" s="1"/>
      <c r="F13" s="1"/>
      <c r="G13" s="1"/>
      <c r="H13" s="1"/>
      <c r="I13" s="1"/>
      <c r="J13" s="1"/>
      <c r="K13" s="1"/>
    </row>
    <row r="14" spans="1:11" x14ac:dyDescent="0.25">
      <c r="A14">
        <v>11</v>
      </c>
      <c r="C14">
        <v>3</v>
      </c>
      <c r="D14">
        <v>7.7</v>
      </c>
      <c r="E14" s="1"/>
      <c r="F14" s="1"/>
      <c r="G14" s="1"/>
      <c r="H14" s="1"/>
      <c r="I14" s="1"/>
      <c r="J14" s="1"/>
      <c r="K14" s="1"/>
    </row>
    <row r="15" spans="1:11" x14ac:dyDescent="0.25">
      <c r="A15">
        <v>12</v>
      </c>
      <c r="C15">
        <v>4</v>
      </c>
      <c r="D15">
        <v>7.9</v>
      </c>
      <c r="E15" s="1"/>
      <c r="F15" s="1"/>
      <c r="G15" s="1"/>
      <c r="H15" s="1"/>
      <c r="I15" s="1"/>
      <c r="J15" s="1"/>
      <c r="K15" s="1"/>
    </row>
    <row r="16" spans="1:11" x14ac:dyDescent="0.25">
      <c r="A16">
        <v>13</v>
      </c>
      <c r="B16" t="s">
        <v>20</v>
      </c>
      <c r="C16">
        <v>1</v>
      </c>
      <c r="D16">
        <v>6.4</v>
      </c>
      <c r="E16" s="1"/>
      <c r="F16" s="1"/>
      <c r="G16" s="1"/>
      <c r="H16" s="1"/>
      <c r="I16" s="1"/>
      <c r="J16" s="1"/>
      <c r="K16" s="1"/>
    </row>
    <row r="17" spans="1:15" x14ac:dyDescent="0.25">
      <c r="A17">
        <v>14</v>
      </c>
      <c r="C17">
        <v>2</v>
      </c>
      <c r="D17">
        <v>6.1</v>
      </c>
      <c r="E17" s="1"/>
      <c r="F17" s="1"/>
      <c r="G17" s="1"/>
      <c r="H17" s="1"/>
      <c r="I17" s="1"/>
      <c r="J17" s="1"/>
      <c r="K17" s="1"/>
    </row>
    <row r="18" spans="1:15" x14ac:dyDescent="0.25">
      <c r="A18">
        <v>15</v>
      </c>
      <c r="C18">
        <v>3</v>
      </c>
      <c r="D18">
        <v>8.1</v>
      </c>
      <c r="E18" s="1"/>
      <c r="H18" s="1"/>
      <c r="I18" s="1"/>
      <c r="J18" s="1"/>
      <c r="K18" s="1"/>
    </row>
    <row r="19" spans="1:15" x14ac:dyDescent="0.25">
      <c r="A19">
        <v>16</v>
      </c>
      <c r="C19">
        <v>4</v>
      </c>
      <c r="D19">
        <v>8.5</v>
      </c>
      <c r="H19" s="1"/>
      <c r="I19" s="1"/>
      <c r="J19" s="1"/>
      <c r="K19" s="1"/>
    </row>
    <row r="20" spans="1:15" x14ac:dyDescent="0.25">
      <c r="A20" s="2">
        <v>17</v>
      </c>
      <c r="B20" s="2" t="s">
        <v>21</v>
      </c>
      <c r="C20" s="2">
        <v>1</v>
      </c>
      <c r="D20" s="2"/>
      <c r="E20" s="2"/>
      <c r="F20" s="2"/>
      <c r="G20" s="2"/>
      <c r="H20" s="1"/>
      <c r="I20" s="1"/>
      <c r="J20" s="1"/>
      <c r="K20" s="1"/>
    </row>
    <row r="21" spans="1:15" x14ac:dyDescent="0.25">
      <c r="A21" s="2">
        <v>18</v>
      </c>
      <c r="B21" s="2"/>
      <c r="C21" s="2">
        <v>2</v>
      </c>
      <c r="D21" s="2"/>
      <c r="E21" s="2"/>
      <c r="F21" s="2"/>
      <c r="G21" s="2"/>
      <c r="H21" s="1"/>
      <c r="I21" s="1"/>
      <c r="J21" s="1"/>
      <c r="K21" s="1"/>
    </row>
    <row r="22" spans="1:15" x14ac:dyDescent="0.25">
      <c r="A22" s="2">
        <v>19</v>
      </c>
      <c r="B22" s="2"/>
      <c r="C22" s="2">
        <v>3</v>
      </c>
      <c r="D22" s="2"/>
      <c r="E22" s="2"/>
      <c r="F22" s="2"/>
      <c r="G22" s="2"/>
      <c r="H22" s="1"/>
      <c r="I22" s="1"/>
      <c r="J22" s="1"/>
      <c r="K22" s="1"/>
    </row>
    <row r="23" spans="1:15" x14ac:dyDescent="0.25">
      <c r="A23" s="2">
        <v>20</v>
      </c>
      <c r="B23" s="2"/>
      <c r="C23" s="2">
        <v>4</v>
      </c>
      <c r="D23" s="2"/>
      <c r="E23" s="2"/>
      <c r="F23" s="2"/>
      <c r="G23" s="2"/>
      <c r="H23" s="1"/>
      <c r="I23" s="1"/>
      <c r="J23" s="1"/>
      <c r="K23" s="1"/>
    </row>
    <row r="24" spans="1:15" x14ac:dyDescent="0.25">
      <c r="M24" s="12" t="s">
        <v>7</v>
      </c>
      <c r="N24" s="12" t="s">
        <v>12</v>
      </c>
      <c r="O24" s="12" t="s">
        <v>22</v>
      </c>
    </row>
    <row r="25" spans="1:15" x14ac:dyDescent="0.25">
      <c r="M25" s="1">
        <v>1</v>
      </c>
      <c r="N25" s="1"/>
      <c r="O25" s="1"/>
    </row>
    <row r="26" spans="1:15" x14ac:dyDescent="0.25">
      <c r="M26" s="1">
        <v>2</v>
      </c>
      <c r="N26" s="1"/>
      <c r="O26" s="1"/>
    </row>
    <row r="27" spans="1:15" x14ac:dyDescent="0.25">
      <c r="M27" s="1">
        <v>3</v>
      </c>
      <c r="N27" s="1"/>
      <c r="O27" s="1"/>
    </row>
    <row r="28" spans="1:15" x14ac:dyDescent="0.25">
      <c r="M28" s="1">
        <v>4</v>
      </c>
      <c r="N28" s="1"/>
      <c r="O28" s="1"/>
    </row>
    <row r="29" spans="1:15" x14ac:dyDescent="0.25">
      <c r="M29" s="12" t="s">
        <v>50</v>
      </c>
      <c r="N29" s="12"/>
      <c r="O2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73F7-EDEF-452C-9D76-339819B5B724}">
  <dimension ref="A1:O24"/>
  <sheetViews>
    <sheetView workbookViewId="0">
      <selection activeCell="R14" sqref="R14"/>
    </sheetView>
  </sheetViews>
  <sheetFormatPr defaultRowHeight="15" x14ac:dyDescent="0.25"/>
  <sheetData>
    <row r="1" spans="1:11" x14ac:dyDescent="0.25">
      <c r="C1" t="s">
        <v>23</v>
      </c>
      <c r="G1" t="s">
        <v>2</v>
      </c>
      <c r="I1" t="s">
        <v>3</v>
      </c>
      <c r="J1" t="s">
        <v>4</v>
      </c>
    </row>
    <row r="2" spans="1:11" x14ac:dyDescent="0.25">
      <c r="A2" t="s">
        <v>5</v>
      </c>
      <c r="B2" s="4"/>
      <c r="C2" s="4" t="s">
        <v>7</v>
      </c>
      <c r="D2" s="4" t="s">
        <v>24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>
        <v>1</v>
      </c>
      <c r="B3" s="4" t="s">
        <v>16</v>
      </c>
      <c r="C3" s="4">
        <v>1</v>
      </c>
      <c r="D3" s="4">
        <v>362</v>
      </c>
      <c r="H3" s="14"/>
      <c r="I3" s="14"/>
      <c r="J3" s="14"/>
      <c r="K3" s="14"/>
    </row>
    <row r="4" spans="1:11" x14ac:dyDescent="0.25">
      <c r="A4">
        <v>2</v>
      </c>
      <c r="B4" s="4"/>
      <c r="C4" s="4">
        <v>2</v>
      </c>
      <c r="D4" s="4">
        <v>385</v>
      </c>
      <c r="H4" s="14"/>
      <c r="I4" s="14"/>
      <c r="J4" s="14"/>
      <c r="K4" s="14"/>
    </row>
    <row r="5" spans="1:11" x14ac:dyDescent="0.25">
      <c r="A5">
        <v>3</v>
      </c>
      <c r="B5" s="4"/>
      <c r="C5" s="4">
        <v>3</v>
      </c>
      <c r="D5" s="4">
        <v>432</v>
      </c>
      <c r="E5" s="14"/>
      <c r="F5" s="14"/>
      <c r="G5" s="14"/>
      <c r="H5" s="14"/>
      <c r="I5" s="14"/>
      <c r="J5" s="14"/>
      <c r="K5" s="14"/>
    </row>
    <row r="6" spans="1:11" x14ac:dyDescent="0.25">
      <c r="A6">
        <v>4</v>
      </c>
      <c r="B6" s="4"/>
      <c r="C6" s="4">
        <v>4</v>
      </c>
      <c r="D6" s="4">
        <v>341</v>
      </c>
      <c r="E6" s="14"/>
      <c r="F6" s="14"/>
      <c r="G6" s="14"/>
      <c r="H6" s="14"/>
      <c r="I6" s="14"/>
      <c r="J6" s="14"/>
      <c r="K6" s="14"/>
    </row>
    <row r="7" spans="1:11" x14ac:dyDescent="0.25">
      <c r="A7">
        <v>5</v>
      </c>
      <c r="B7" s="4" t="s">
        <v>18</v>
      </c>
      <c r="C7" s="4">
        <v>1</v>
      </c>
      <c r="D7" s="4">
        <v>382</v>
      </c>
      <c r="E7" s="14"/>
      <c r="F7" s="14"/>
      <c r="G7" s="14"/>
      <c r="H7" s="14"/>
      <c r="I7" s="14"/>
      <c r="J7" s="14"/>
      <c r="K7" s="14"/>
    </row>
    <row r="8" spans="1:11" x14ac:dyDescent="0.25">
      <c r="A8">
        <v>6</v>
      </c>
      <c r="B8" s="4"/>
      <c r="C8" s="4">
        <v>2</v>
      </c>
      <c r="D8" s="4">
        <v>409</v>
      </c>
      <c r="E8" s="14"/>
      <c r="F8" s="14"/>
      <c r="G8" s="14"/>
      <c r="H8" s="14"/>
      <c r="I8" s="14"/>
      <c r="J8" s="14"/>
      <c r="K8" s="14"/>
    </row>
    <row r="9" spans="1:11" x14ac:dyDescent="0.25">
      <c r="A9">
        <v>7</v>
      </c>
      <c r="B9" s="4"/>
      <c r="C9" s="4">
        <v>3</v>
      </c>
      <c r="D9" s="4">
        <v>498</v>
      </c>
      <c r="E9" s="14"/>
      <c r="F9" s="14"/>
      <c r="G9" s="14"/>
      <c r="H9" s="14"/>
      <c r="I9" s="14"/>
      <c r="J9" s="14"/>
      <c r="K9" s="14"/>
    </row>
    <row r="10" spans="1:11" x14ac:dyDescent="0.25">
      <c r="A10">
        <v>8</v>
      </c>
      <c r="B10" s="4"/>
      <c r="C10" s="4">
        <v>4</v>
      </c>
      <c r="D10" s="4">
        <v>387</v>
      </c>
      <c r="E10" s="14"/>
      <c r="F10" s="14"/>
      <c r="G10" s="14"/>
      <c r="H10" s="14"/>
      <c r="I10" s="14"/>
      <c r="J10" s="14"/>
      <c r="K10" s="14"/>
    </row>
    <row r="11" spans="1:11" x14ac:dyDescent="0.25">
      <c r="A11">
        <v>9</v>
      </c>
      <c r="B11" s="4" t="s">
        <v>19</v>
      </c>
      <c r="C11" s="4">
        <v>1</v>
      </c>
      <c r="D11" s="4">
        <v>473</v>
      </c>
      <c r="E11" s="14"/>
      <c r="F11" s="14"/>
      <c r="G11" s="14"/>
      <c r="H11" s="14"/>
      <c r="I11" s="14"/>
      <c r="J11" s="14"/>
      <c r="K11" s="14"/>
    </row>
    <row r="12" spans="1:11" x14ac:dyDescent="0.25">
      <c r="A12">
        <v>10</v>
      </c>
      <c r="B12" s="4"/>
      <c r="C12" s="4">
        <v>2</v>
      </c>
      <c r="D12" s="4">
        <v>513</v>
      </c>
      <c r="E12" s="14"/>
      <c r="F12" s="14"/>
      <c r="G12" s="14"/>
      <c r="H12" s="14"/>
      <c r="I12" s="14"/>
      <c r="J12" s="14"/>
      <c r="K12" s="14"/>
    </row>
    <row r="13" spans="1:11" x14ac:dyDescent="0.25">
      <c r="A13">
        <v>11</v>
      </c>
      <c r="B13" s="4"/>
      <c r="C13" s="4">
        <v>3</v>
      </c>
      <c r="D13" s="4">
        <v>582</v>
      </c>
      <c r="E13" s="14"/>
      <c r="H13" s="14"/>
      <c r="I13" s="14"/>
      <c r="J13" s="14"/>
      <c r="K13" s="14"/>
    </row>
    <row r="14" spans="1:11" x14ac:dyDescent="0.25">
      <c r="A14">
        <v>12</v>
      </c>
      <c r="B14" s="4"/>
      <c r="C14" s="4">
        <v>4</v>
      </c>
      <c r="D14" s="4">
        <v>474</v>
      </c>
      <c r="H14" s="14"/>
      <c r="I14" s="14"/>
      <c r="J14" s="14"/>
      <c r="K14" s="14"/>
    </row>
    <row r="15" spans="1:11" x14ac:dyDescent="0.25">
      <c r="A15" s="11">
        <v>13</v>
      </c>
      <c r="B15" s="13" t="s">
        <v>20</v>
      </c>
      <c r="C15" s="13">
        <v>1</v>
      </c>
      <c r="D15" s="11"/>
      <c r="E15" s="11"/>
      <c r="F15" s="11"/>
      <c r="G15" s="11"/>
      <c r="H15" s="14"/>
      <c r="I15" s="14"/>
      <c r="J15" s="14"/>
      <c r="K15" s="14"/>
    </row>
    <row r="16" spans="1:11" x14ac:dyDescent="0.25">
      <c r="A16" s="11">
        <v>14</v>
      </c>
      <c r="B16" s="13"/>
      <c r="C16" s="13">
        <v>2</v>
      </c>
      <c r="D16" s="11"/>
      <c r="E16" s="11"/>
      <c r="F16" s="11"/>
      <c r="G16" s="11"/>
      <c r="H16" s="14"/>
      <c r="I16" s="14"/>
      <c r="J16" s="14"/>
      <c r="K16" s="14"/>
    </row>
    <row r="17" spans="1:15" x14ac:dyDescent="0.25">
      <c r="A17" s="11">
        <v>15</v>
      </c>
      <c r="B17" s="13"/>
      <c r="C17" s="13">
        <v>3</v>
      </c>
      <c r="D17" s="11"/>
      <c r="E17" s="11"/>
      <c r="F17" s="11"/>
      <c r="G17" s="11"/>
      <c r="H17" s="14"/>
      <c r="I17" s="14"/>
      <c r="J17" s="14"/>
      <c r="K17" s="14"/>
    </row>
    <row r="18" spans="1:15" x14ac:dyDescent="0.25">
      <c r="A18" s="11">
        <v>16</v>
      </c>
      <c r="B18" s="13"/>
      <c r="C18" s="13">
        <v>4</v>
      </c>
      <c r="D18" s="11"/>
      <c r="E18" s="11"/>
      <c r="F18" s="11"/>
      <c r="G18" s="11"/>
      <c r="H18" s="14"/>
      <c r="I18" s="14"/>
      <c r="J18" s="14"/>
      <c r="K18" s="14"/>
    </row>
    <row r="19" spans="1:15" x14ac:dyDescent="0.25">
      <c r="M19" s="12" t="s">
        <v>7</v>
      </c>
      <c r="N19" s="12" t="s">
        <v>12</v>
      </c>
      <c r="O19" s="12" t="s">
        <v>22</v>
      </c>
    </row>
    <row r="20" spans="1:15" x14ac:dyDescent="0.25">
      <c r="M20" s="14">
        <v>1</v>
      </c>
      <c r="N20" s="14"/>
      <c r="O20" s="14"/>
    </row>
    <row r="21" spans="1:15" x14ac:dyDescent="0.25">
      <c r="M21" s="14">
        <v>2</v>
      </c>
      <c r="N21" s="14"/>
      <c r="O21" s="14"/>
    </row>
    <row r="22" spans="1:15" x14ac:dyDescent="0.25">
      <c r="M22" s="14">
        <v>3</v>
      </c>
      <c r="N22" s="14"/>
      <c r="O22" s="14"/>
    </row>
    <row r="23" spans="1:15" x14ac:dyDescent="0.25">
      <c r="M23" s="14">
        <v>4</v>
      </c>
      <c r="N23" s="14"/>
      <c r="O23" s="14"/>
    </row>
    <row r="24" spans="1:15" x14ac:dyDescent="0.25">
      <c r="M24" s="12" t="s">
        <v>49</v>
      </c>
      <c r="N24" s="12"/>
      <c r="O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MD1</vt:lpstr>
      <vt:lpstr>MD2</vt:lpstr>
      <vt:lpstr>Practice1</vt:lpstr>
      <vt:lpstr>Practice2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Roy</dc:creator>
  <cp:lastModifiedBy>Roy, Anupam</cp:lastModifiedBy>
  <dcterms:created xsi:type="dcterms:W3CDTF">2015-06-05T18:17:20Z</dcterms:created>
  <dcterms:modified xsi:type="dcterms:W3CDTF">2023-04-04T22:28:47Z</dcterms:modified>
</cp:coreProperties>
</file>